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abezpečovací zařízení" sheetId="2" r:id="rId2"/>
    <sheet name="02 - Zemní práce" sheetId="3" r:id="rId3"/>
    <sheet name="01 - Zabezpečovací zařízení_01" sheetId="4" r:id="rId4"/>
    <sheet name="02 - Zemní práce_01" sheetId="5" r:id="rId5"/>
    <sheet name="01 - Zabezpečovací zařízení_02" sheetId="6" r:id="rId6"/>
    <sheet name="02 - Zemní práce_02" sheetId="7" r:id="rId7"/>
    <sheet name="PS 04 - Hlubočky-Mar. Údo..." sheetId="8" r:id="rId8"/>
    <sheet name="VRN - VRN" sheetId="9" r:id="rId9"/>
    <sheet name="SO 01 - Hlubočky, rušení ..." sheetId="10" r:id="rId10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'01 - Zabezpečovací zařízení'!$C$131:$K$418</definedName>
    <definedName name="_xlnm.Print_Area" localSheetId="1">'01 - Zabezpečovací zařízení'!$C$4:$J$76,'01 - Zabezpečovací zařízení'!$C$82:$J$111,'01 - Zabezpečovací zařízení'!$C$117:$K$418</definedName>
    <definedName name="_xlnm.Print_Titles" localSheetId="1">'01 - Zabezpečovací zařízení'!$131:$131</definedName>
    <definedName name="_xlnm._FilterDatabase" localSheetId="2" hidden="1">'02 - Zemní práce'!$C$124:$K$172</definedName>
    <definedName name="_xlnm.Print_Area" localSheetId="2">'02 - Zemní práce'!$C$4:$J$76,'02 - Zemní práce'!$C$82:$J$104,'02 - Zemní práce'!$C$110:$K$172</definedName>
    <definedName name="_xlnm.Print_Titles" localSheetId="2">'02 - Zemní práce'!$124:$124</definedName>
    <definedName name="_xlnm._FilterDatabase" localSheetId="3" hidden="1">'01 - Zabezpečovací zařízení_01'!$C$127:$K$282</definedName>
    <definedName name="_xlnm.Print_Area" localSheetId="3">'01 - Zabezpečovací zařízení_01'!$C$4:$J$76,'01 - Zabezpečovací zařízení_01'!$C$82:$J$107,'01 - Zabezpečovací zařízení_01'!$C$113:$K$282</definedName>
    <definedName name="_xlnm.Print_Titles" localSheetId="3">'01 - Zabezpečovací zařízení_01'!$127:$127</definedName>
    <definedName name="_xlnm._FilterDatabase" localSheetId="4" hidden="1">'02 - Zemní práce_01'!$C$123:$K$148</definedName>
    <definedName name="_xlnm.Print_Area" localSheetId="4">'02 - Zemní práce_01'!$C$4:$J$76,'02 - Zemní práce_01'!$C$82:$J$103,'02 - Zemní práce_01'!$C$109:$K$148</definedName>
    <definedName name="_xlnm.Print_Titles" localSheetId="4">'02 - Zemní práce_01'!$123:$123</definedName>
    <definedName name="_xlnm._FilterDatabase" localSheetId="5" hidden="1">'01 - Zabezpečovací zařízení_02'!$C$122:$K$196</definedName>
    <definedName name="_xlnm.Print_Area" localSheetId="5">'01 - Zabezpečovací zařízení_02'!$C$4:$J$76,'01 - Zabezpečovací zařízení_02'!$C$82:$J$102,'01 - Zabezpečovací zařízení_02'!$C$108:$K$196</definedName>
    <definedName name="_xlnm.Print_Titles" localSheetId="5">'01 - Zabezpečovací zařízení_02'!$122:$122</definedName>
    <definedName name="_xlnm._FilterDatabase" localSheetId="6" hidden="1">'02 - Zemní práce_02'!$C$123:$K$152</definedName>
    <definedName name="_xlnm.Print_Area" localSheetId="6">'02 - Zemní práce_02'!$C$4:$J$76,'02 - Zemní práce_02'!$C$82:$J$103,'02 - Zemní práce_02'!$C$109:$K$152</definedName>
    <definedName name="_xlnm.Print_Titles" localSheetId="6">'02 - Zemní práce_02'!$123:$123</definedName>
    <definedName name="_xlnm._FilterDatabase" localSheetId="7" hidden="1">'PS 04 - Hlubočky-Mar. Údo...'!$C$115:$K$228</definedName>
    <definedName name="_xlnm.Print_Area" localSheetId="7">'PS 04 - Hlubočky-Mar. Údo...'!$C$4:$J$76,'PS 04 - Hlubočky-Mar. Údo...'!$C$82:$J$97,'PS 04 - Hlubočky-Mar. Údo...'!$C$103:$K$228</definedName>
    <definedName name="_xlnm.Print_Titles" localSheetId="7">'PS 04 - Hlubočky-Mar. Údo...'!$115:$115</definedName>
    <definedName name="_xlnm._FilterDatabase" localSheetId="8" hidden="1">'VRN - VRN'!$C$119:$K$172</definedName>
    <definedName name="_xlnm.Print_Area" localSheetId="8">'VRN - VRN'!$C$4:$J$76,'VRN - VRN'!$C$82:$J$101,'VRN - VRN'!$C$107:$K$172</definedName>
    <definedName name="_xlnm.Print_Titles" localSheetId="8">'VRN - VRN'!$119:$119</definedName>
    <definedName name="_xlnm._FilterDatabase" localSheetId="9" hidden="1">'SO 01 - Hlubočky, rušení ...'!$C$120:$K$165</definedName>
    <definedName name="_xlnm.Print_Area" localSheetId="9">'SO 01 - Hlubočky, rušení ...'!$C$4:$J$76,'SO 01 - Hlubočky, rušení ...'!$C$82:$J$102,'SO 01 - Hlubočky, rušení ...'!$C$108:$K$165</definedName>
    <definedName name="_xlnm.Print_Titles" localSheetId="9">'SO 01 - Hlubočky, rušení ...'!$120:$120</definedName>
  </definedNames>
  <calcPr/>
</workbook>
</file>

<file path=xl/calcChain.xml><?xml version="1.0" encoding="utf-8"?>
<calcChain xmlns="http://schemas.openxmlformats.org/spreadsheetml/2006/main">
  <c i="10" l="1" r="J37"/>
  <c r="J36"/>
  <c i="1" r="AY106"/>
  <c i="10" r="J35"/>
  <c i="1" r="AX106"/>
  <c i="10"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J118"/>
  <c r="F115"/>
  <c r="E113"/>
  <c r="J92"/>
  <c r="F89"/>
  <c r="E87"/>
  <c r="J21"/>
  <c r="E21"/>
  <c r="J117"/>
  <c r="J20"/>
  <c r="J18"/>
  <c r="E18"/>
  <c r="F118"/>
  <c r="J17"/>
  <c r="J15"/>
  <c r="E15"/>
  <c r="F91"/>
  <c r="J14"/>
  <c r="J12"/>
  <c r="J89"/>
  <c r="E7"/>
  <c r="E111"/>
  <c i="9" r="J37"/>
  <c r="J36"/>
  <c i="1" r="AY105"/>
  <c i="9" r="J35"/>
  <c i="1" r="AX105"/>
  <c i="9"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7"/>
  <c r="J116"/>
  <c r="F114"/>
  <c r="E112"/>
  <c r="J92"/>
  <c r="J91"/>
  <c r="F89"/>
  <c r="E87"/>
  <c r="J18"/>
  <c r="E18"/>
  <c r="F117"/>
  <c r="J17"/>
  <c r="J15"/>
  <c r="E15"/>
  <c r="F116"/>
  <c r="J14"/>
  <c r="J12"/>
  <c r="J89"/>
  <c r="E7"/>
  <c r="E110"/>
  <c i="8" r="J37"/>
  <c r="J36"/>
  <c i="1" r="AY104"/>
  <c i="8" r="J35"/>
  <c i="1" r="AX104"/>
  <c i="8"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112"/>
  <c r="J14"/>
  <c r="J12"/>
  <c r="J89"/>
  <c r="E7"/>
  <c r="E106"/>
  <c i="7" r="J39"/>
  <c r="J38"/>
  <c i="1" r="AY103"/>
  <c i="7" r="J37"/>
  <c i="1" r="AX103"/>
  <c i="7"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94"/>
  <c r="J19"/>
  <c r="J17"/>
  <c r="E17"/>
  <c r="F120"/>
  <c r="J16"/>
  <c r="J14"/>
  <c r="J118"/>
  <c r="E7"/>
  <c r="E112"/>
  <c i="6" r="J39"/>
  <c r="J38"/>
  <c i="1" r="AY102"/>
  <c i="6" r="J37"/>
  <c i="1" r="AX102"/>
  <c i="6"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20"/>
  <c r="J119"/>
  <c r="F117"/>
  <c r="E115"/>
  <c r="J94"/>
  <c r="J93"/>
  <c r="F91"/>
  <c r="E89"/>
  <c r="J20"/>
  <c r="E20"/>
  <c r="F94"/>
  <c r="J19"/>
  <c r="J17"/>
  <c r="E17"/>
  <c r="F119"/>
  <c r="J16"/>
  <c r="J14"/>
  <c r="J91"/>
  <c r="E7"/>
  <c r="E111"/>
  <c i="5" r="J39"/>
  <c r="J38"/>
  <c i="1" r="AY100"/>
  <c i="5" r="J37"/>
  <c i="1" r="AX100"/>
  <c i="5"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J121"/>
  <c r="J120"/>
  <c r="F118"/>
  <c r="E116"/>
  <c r="J94"/>
  <c r="J93"/>
  <c r="F91"/>
  <c r="E89"/>
  <c r="J20"/>
  <c r="E20"/>
  <c r="F94"/>
  <c r="J19"/>
  <c r="J17"/>
  <c r="E17"/>
  <c r="F120"/>
  <c r="J16"/>
  <c r="J14"/>
  <c r="J91"/>
  <c r="E7"/>
  <c r="E85"/>
  <c i="4" r="J39"/>
  <c r="J38"/>
  <c i="1" r="AY99"/>
  <c i="4" r="J37"/>
  <c i="1" r="AX99"/>
  <c i="4"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5"/>
  <c r="J124"/>
  <c r="F122"/>
  <c r="E120"/>
  <c r="J94"/>
  <c r="J93"/>
  <c r="F91"/>
  <c r="E89"/>
  <c r="J20"/>
  <c r="E20"/>
  <c r="F125"/>
  <c r="J19"/>
  <c r="J17"/>
  <c r="E17"/>
  <c r="F93"/>
  <c r="J16"/>
  <c r="J14"/>
  <c r="J91"/>
  <c r="E7"/>
  <c r="E85"/>
  <c i="3" r="J39"/>
  <c r="J38"/>
  <c i="1" r="AY97"/>
  <c i="3" r="J37"/>
  <c i="1" r="AX97"/>
  <c i="3"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122"/>
  <c r="J19"/>
  <c r="J17"/>
  <c r="E17"/>
  <c r="F93"/>
  <c r="J16"/>
  <c r="J14"/>
  <c r="J91"/>
  <c r="E7"/>
  <c r="E85"/>
  <c i="2" r="J39"/>
  <c r="J38"/>
  <c i="1" r="AY96"/>
  <c i="2" r="J37"/>
  <c i="1" r="AX96"/>
  <c i="2"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J129"/>
  <c r="J128"/>
  <c r="F126"/>
  <c r="E124"/>
  <c r="J94"/>
  <c r="J93"/>
  <c r="F91"/>
  <c r="E89"/>
  <c r="J20"/>
  <c r="E20"/>
  <c r="F129"/>
  <c r="J19"/>
  <c r="J17"/>
  <c r="E17"/>
  <c r="F128"/>
  <c r="J16"/>
  <c r="J14"/>
  <c r="J126"/>
  <c r="E7"/>
  <c r="E120"/>
  <c i="1" r="L90"/>
  <c r="AM90"/>
  <c r="AM89"/>
  <c r="L89"/>
  <c r="AM87"/>
  <c r="L87"/>
  <c r="L85"/>
  <c r="L84"/>
  <c i="2" r="J36"/>
  <c r="BK401"/>
  <c r="BK399"/>
  <c r="J397"/>
  <c r="BK393"/>
  <c r="J391"/>
  <c r="BK386"/>
  <c r="J384"/>
  <c r="BK380"/>
  <c r="BK376"/>
  <c r="J374"/>
  <c r="BK370"/>
  <c r="J368"/>
  <c r="J366"/>
  <c r="J364"/>
  <c r="BK358"/>
  <c r="BK356"/>
  <c r="J354"/>
  <c r="BK349"/>
  <c r="BK347"/>
  <c r="J345"/>
  <c r="BK339"/>
  <c r="J335"/>
  <c r="BK328"/>
  <c r="J324"/>
  <c r="J320"/>
  <c r="J316"/>
  <c r="BK310"/>
  <c r="BK305"/>
  <c r="J303"/>
  <c r="BK296"/>
  <c r="J291"/>
  <c r="BK282"/>
  <c r="BK270"/>
  <c r="J260"/>
  <c r="BK250"/>
  <c r="BK238"/>
  <c r="BK225"/>
  <c r="BK211"/>
  <c r="BK197"/>
  <c r="BK185"/>
  <c r="BK168"/>
  <c r="J160"/>
  <c r="BK148"/>
  <c r="BK138"/>
  <c i="3" r="J151"/>
  <c r="J133"/>
  <c r="J169"/>
  <c r="BK133"/>
  <c r="J145"/>
  <c i="4" r="J274"/>
  <c r="J185"/>
  <c r="J279"/>
  <c r="BK232"/>
  <c r="J177"/>
  <c r="BK265"/>
  <c r="BK130"/>
  <c r="J211"/>
  <c r="J156"/>
  <c r="BK190"/>
  <c r="J140"/>
  <c r="J234"/>
  <c r="J179"/>
  <c r="BK175"/>
  <c i="5" r="BK147"/>
  <c r="J135"/>
  <c i="6" r="J189"/>
  <c r="BK127"/>
  <c r="J184"/>
  <c r="J129"/>
  <c r="BK129"/>
  <c r="BK187"/>
  <c i="7" r="BK129"/>
  <c r="J133"/>
  <c r="BK139"/>
  <c i="8" r="BK169"/>
  <c r="J123"/>
  <c r="BK217"/>
  <c r="J177"/>
  <c r="BK145"/>
  <c r="BK201"/>
  <c r="BK191"/>
  <c r="BK149"/>
  <c r="BK209"/>
  <c r="BK211"/>
  <c r="J209"/>
  <c i="9" r="J157"/>
  <c r="BK168"/>
  <c r="F35"/>
  <c i="1" r="AS101"/>
  <c i="2" r="J413"/>
  <c r="J411"/>
  <c r="J409"/>
  <c r="J407"/>
  <c r="J405"/>
  <c r="J403"/>
  <c r="J401"/>
  <c r="BK397"/>
  <c r="BK395"/>
  <c r="J393"/>
  <c r="BK388"/>
  <c r="J386"/>
  <c r="J382"/>
  <c r="J380"/>
  <c r="J378"/>
  <c r="BK374"/>
  <c r="J372"/>
  <c r="BK368"/>
  <c r="BK364"/>
  <c r="J362"/>
  <c r="J360"/>
  <c r="J358"/>
  <c r="BK354"/>
  <c r="BK352"/>
  <c r="J349"/>
  <c r="BK345"/>
  <c r="BK341"/>
  <c r="J339"/>
  <c r="BK337"/>
  <c r="BK333"/>
  <c r="J330"/>
  <c r="J326"/>
  <c r="BK322"/>
  <c r="BK318"/>
  <c r="BK314"/>
  <c r="J312"/>
  <c r="BK308"/>
  <c r="J301"/>
  <c r="J296"/>
  <c r="BK291"/>
  <c r="J289"/>
  <c r="J287"/>
  <c r="BK280"/>
  <c r="BK276"/>
  <c r="BK272"/>
  <c r="J268"/>
  <c r="J264"/>
  <c r="BK258"/>
  <c r="BK254"/>
  <c r="BK248"/>
  <c r="J246"/>
  <c r="J242"/>
  <c r="BK236"/>
  <c r="J232"/>
  <c r="BK227"/>
  <c r="BK223"/>
  <c r="J219"/>
  <c r="J215"/>
  <c r="J208"/>
  <c r="J204"/>
  <c r="J199"/>
  <c r="BK193"/>
  <c r="J189"/>
  <c r="J183"/>
  <c r="BK178"/>
  <c r="BK174"/>
  <c r="BK170"/>
  <c r="BK164"/>
  <c r="BK158"/>
  <c r="BK154"/>
  <c r="BK150"/>
  <c r="BK146"/>
  <c r="BK142"/>
  <c r="J136"/>
  <c i="1" r="AS95"/>
  <c i="3" r="BK163"/>
  <c r="J157"/>
  <c r="BK147"/>
  <c r="BK171"/>
  <c r="J153"/>
  <c r="J167"/>
  <c r="BK157"/>
  <c r="BK167"/>
  <c r="BK149"/>
  <c r="BK128"/>
  <c r="J137"/>
  <c i="4" r="BK246"/>
  <c r="BK219"/>
  <c r="BK211"/>
  <c r="J170"/>
  <c r="BK150"/>
  <c r="J272"/>
  <c r="J259"/>
  <c r="J228"/>
  <c r="J204"/>
  <c r="BK196"/>
  <c r="J158"/>
  <c r="BK132"/>
  <c r="BK255"/>
  <c r="BK194"/>
  <c r="BK279"/>
  <c r="BK268"/>
  <c r="BK213"/>
  <c r="J200"/>
  <c r="BK179"/>
  <c r="J144"/>
  <c r="BK222"/>
  <c r="BK183"/>
  <c r="BK158"/>
  <c r="BK138"/>
  <c r="J270"/>
  <c r="BK249"/>
  <c r="J222"/>
  <c r="J202"/>
  <c r="BK170"/>
  <c r="J146"/>
  <c r="BK206"/>
  <c r="BK173"/>
  <c r="J138"/>
  <c i="5" r="J143"/>
  <c r="J145"/>
  <c r="BK137"/>
  <c r="J147"/>
  <c r="J133"/>
  <c i="6" r="BK184"/>
  <c r="J159"/>
  <c r="J145"/>
  <c r="BK135"/>
  <c r="BK193"/>
  <c r="BK168"/>
  <c r="BK153"/>
  <c r="BK191"/>
  <c r="BK174"/>
  <c r="BK157"/>
  <c r="BK147"/>
  <c r="BK189"/>
  <c r="BK141"/>
  <c r="J170"/>
  <c r="J125"/>
  <c i="7" r="BK149"/>
  <c r="BK141"/>
  <c r="BK127"/>
  <c r="BK145"/>
  <c r="J135"/>
  <c i="8" r="J225"/>
  <c r="J189"/>
  <c r="BK171"/>
  <c r="J141"/>
  <c r="J127"/>
  <c r="J117"/>
  <c r="BK219"/>
  <c r="BK205"/>
  <c r="J179"/>
  <c r="BK167"/>
  <c r="BK157"/>
  <c r="J125"/>
  <c r="BK221"/>
  <c r="J203"/>
  <c r="BK199"/>
  <c r="BK175"/>
  <c r="J171"/>
  <c r="BK137"/>
  <c r="BK129"/>
  <c r="J205"/>
  <c i="9" r="BK159"/>
  <c r="J136"/>
  <c r="BK163"/>
  <c r="J142"/>
  <c r="BK134"/>
  <c r="J122"/>
  <c r="J153"/>
  <c r="J132"/>
  <c r="J166"/>
  <c r="BK130"/>
  <c r="J34"/>
  <c i="2" r="BK417"/>
  <c r="J417"/>
  <c r="BK415"/>
  <c r="J415"/>
  <c r="BK413"/>
  <c r="BK411"/>
  <c r="BK409"/>
  <c r="BK407"/>
  <c r="BK405"/>
  <c r="BK403"/>
  <c r="J399"/>
  <c r="J395"/>
  <c r="BK391"/>
  <c r="J388"/>
  <c r="BK384"/>
  <c r="BK382"/>
  <c r="BK378"/>
  <c r="J376"/>
  <c r="BK372"/>
  <c r="J370"/>
  <c r="BK366"/>
  <c r="BK362"/>
  <c r="BK360"/>
  <c r="J356"/>
  <c r="J352"/>
  <c r="J347"/>
  <c r="BK343"/>
  <c r="J341"/>
  <c r="J337"/>
  <c r="J333"/>
  <c r="J328"/>
  <c r="BK324"/>
  <c r="BK320"/>
  <c r="J318"/>
  <c r="BK312"/>
  <c r="J310"/>
  <c r="J305"/>
  <c r="BK301"/>
  <c r="J299"/>
  <c r="J293"/>
  <c r="BK289"/>
  <c r="BK284"/>
  <c r="BK278"/>
  <c r="J276"/>
  <c r="J270"/>
  <c r="BK266"/>
  <c r="J262"/>
  <c r="BK256"/>
  <c r="J252"/>
  <c r="BK246"/>
  <c r="BK240"/>
  <c r="J236"/>
  <c r="BK230"/>
  <c r="J225"/>
  <c r="J221"/>
  <c r="BK215"/>
  <c r="J211"/>
  <c r="J206"/>
  <c r="J201"/>
  <c r="BK195"/>
  <c r="BK191"/>
  <c r="BK187"/>
  <c r="BK183"/>
  <c r="BK176"/>
  <c r="BK172"/>
  <c r="BK166"/>
  <c r="BK162"/>
  <c r="J158"/>
  <c r="J154"/>
  <c r="J150"/>
  <c r="BK144"/>
  <c r="BK140"/>
  <c r="BK136"/>
  <c r="J134"/>
  <c i="1" r="AS98"/>
  <c i="3" r="J135"/>
  <c r="BK161"/>
  <c r="J155"/>
  <c r="J128"/>
  <c r="J161"/>
  <c r="J149"/>
  <c r="BK151"/>
  <c r="J141"/>
  <c r="BK155"/>
  <c r="BK135"/>
  <c i="4" r="BK259"/>
  <c r="J257"/>
  <c r="J226"/>
  <c r="J215"/>
  <c r="J194"/>
  <c r="J166"/>
  <c r="BK136"/>
  <c r="J265"/>
  <c r="BK257"/>
  <c r="J224"/>
  <c r="BK198"/>
  <c r="J168"/>
  <c r="J154"/>
  <c r="J136"/>
  <c r="BK277"/>
  <c r="J192"/>
  <c r="J281"/>
  <c r="BK270"/>
  <c r="J236"/>
  <c r="J187"/>
  <c r="BK177"/>
  <c r="BK152"/>
  <c r="BK240"/>
  <c r="BK230"/>
  <c r="J196"/>
  <c r="J160"/>
  <c r="J148"/>
  <c r="BK272"/>
  <c r="J251"/>
  <c r="J238"/>
  <c r="BK204"/>
  <c r="J173"/>
  <c r="BK238"/>
  <c r="BK202"/>
  <c r="BK148"/>
  <c r="J130"/>
  <c i="5" r="BK135"/>
  <c r="BK143"/>
  <c r="BK133"/>
  <c r="J137"/>
  <c r="J129"/>
  <c i="6" r="BK182"/>
  <c r="J151"/>
  <c r="BK178"/>
  <c r="J191"/>
  <c r="BK172"/>
  <c r="J155"/>
  <c r="J141"/>
  <c r="J195"/>
  <c r="J172"/>
  <c r="BK155"/>
  <c r="BK139"/>
  <c r="J193"/>
  <c r="J153"/>
  <c r="J127"/>
  <c r="J149"/>
  <c i="7" r="BK151"/>
  <c r="J143"/>
  <c r="BK137"/>
  <c r="BK143"/>
  <c r="J141"/>
  <c r="J129"/>
  <c i="8" r="J219"/>
  <c r="BK181"/>
  <c r="J167"/>
  <c r="BK139"/>
  <c r="BK125"/>
  <c r="J223"/>
  <c r="J215"/>
  <c r="J183"/>
  <c r="BK165"/>
  <c r="BK161"/>
  <c r="BK141"/>
  <c r="BK131"/>
  <c r="BK123"/>
  <c r="BK213"/>
  <c r="J201"/>
  <c r="J187"/>
  <c r="BK225"/>
  <c r="J181"/>
  <c r="BK153"/>
  <c r="BK143"/>
  <c r="BK127"/>
  <c r="J217"/>
  <c r="J185"/>
  <c i="9" r="BK155"/>
  <c r="J130"/>
  <c r="J161"/>
  <c i="10" r="J145"/>
  <c r="BK127"/>
  <c r="J157"/>
  <c r="BK154"/>
  <c r="J127"/>
  <c i="2" r="F37"/>
  <c r="J343"/>
  <c r="BK335"/>
  <c r="BK330"/>
  <c r="BK326"/>
  <c r="J322"/>
  <c r="BK316"/>
  <c r="J314"/>
  <c r="J308"/>
  <c r="BK303"/>
  <c r="BK299"/>
  <c r="BK293"/>
  <c r="J282"/>
  <c r="J274"/>
  <c r="BK264"/>
  <c r="J254"/>
  <c r="J244"/>
  <c r="BK234"/>
  <c r="BK219"/>
  <c r="BK208"/>
  <c r="J195"/>
  <c r="BK181"/>
  <c r="J164"/>
  <c r="J152"/>
  <c r="J142"/>
  <c i="3" r="BK169"/>
  <c r="BK143"/>
  <c r="BK165"/>
  <c r="J143"/>
  <c r="BK141"/>
  <c i="4" r="J253"/>
  <c r="J208"/>
  <c r="BK154"/>
  <c r="J244"/>
  <c r="BK192"/>
  <c r="BK146"/>
  <c r="BK226"/>
  <c r="J242"/>
  <c r="J164"/>
  <c r="BK217"/>
  <c r="BK156"/>
  <c r="BK253"/>
  <c r="BK164"/>
  <c r="J142"/>
  <c i="5" r="BK129"/>
  <c r="BK145"/>
  <c i="6" r="BK176"/>
  <c r="BK159"/>
  <c r="J176"/>
  <c r="J139"/>
  <c r="BK161"/>
  <c r="BK125"/>
  <c r="J163"/>
  <c i="7" r="J145"/>
  <c r="J151"/>
  <c i="8" r="J191"/>
  <c r="J137"/>
  <c r="BK187"/>
  <c r="J161"/>
  <c r="J135"/>
  <c r="J195"/>
  <c r="J145"/>
  <c r="J119"/>
  <c r="BK197"/>
  <c r="J173"/>
  <c r="J131"/>
  <c r="J211"/>
  <c i="9" r="J171"/>
  <c r="BK149"/>
  <c r="J155"/>
  <c r="J168"/>
  <c r="J126"/>
  <c r="J147"/>
  <c r="BK132"/>
  <c i="10" r="BK132"/>
  <c r="BK148"/>
  <c r="J160"/>
  <c r="BK150"/>
  <c i="2" r="F36"/>
  <c r="J284"/>
  <c r="J278"/>
  <c r="J272"/>
  <c r="J266"/>
  <c r="BK260"/>
  <c r="J256"/>
  <c r="J250"/>
  <c r="BK244"/>
  <c r="J240"/>
  <c r="BK232"/>
  <c r="J227"/>
  <c r="J223"/>
  <c r="BK217"/>
  <c r="J213"/>
  <c r="BK204"/>
  <c r="BK199"/>
  <c r="J197"/>
  <c r="J191"/>
  <c r="J185"/>
  <c r="J178"/>
  <c r="J174"/>
  <c r="J170"/>
  <c r="J166"/>
  <c r="BK160"/>
  <c r="J156"/>
  <c r="J148"/>
  <c r="J144"/>
  <c r="J138"/>
  <c r="F39"/>
  <c i="4" r="BK251"/>
  <c r="BK208"/>
  <c r="BK185"/>
  <c r="BK244"/>
  <c r="J232"/>
  <c r="BK166"/>
  <c r="J152"/>
  <c r="BK134"/>
  <c r="BK261"/>
  <c r="J246"/>
  <c r="J213"/>
  <c r="J190"/>
  <c r="J134"/>
  <c r="BK224"/>
  <c r="J183"/>
  <c r="BK144"/>
  <c i="5" r="BK139"/>
  <c r="J139"/>
  <c i="6" r="BK195"/>
  <c r="J161"/>
  <c r="BK131"/>
  <c r="J131"/>
  <c r="J182"/>
  <c r="J157"/>
  <c r="BK145"/>
  <c r="J135"/>
  <c r="BK180"/>
  <c r="J165"/>
  <c r="J143"/>
  <c r="J174"/>
  <c r="BK137"/>
  <c r="BK151"/>
  <c i="7" r="BK135"/>
  <c r="J137"/>
  <c r="J127"/>
  <c i="8" r="J193"/>
  <c r="BK179"/>
  <c r="J157"/>
  <c r="J133"/>
  <c r="BK119"/>
  <c r="J221"/>
  <c r="J197"/>
  <c r="BK185"/>
  <c r="BK159"/>
  <c r="BK155"/>
  <c r="J153"/>
  <c r="BK151"/>
  <c r="J149"/>
  <c r="BK147"/>
  <c r="J143"/>
  <c r="J139"/>
  <c r="J213"/>
  <c r="J199"/>
  <c r="BK193"/>
  <c r="BK177"/>
  <c r="J175"/>
  <c r="BK163"/>
  <c r="BK133"/>
  <c r="BK183"/>
  <c r="J163"/>
  <c r="BK135"/>
  <c r="BK121"/>
  <c r="J227"/>
  <c i="9" r="J144"/>
  <c r="J159"/>
  <c r="BK136"/>
  <c r="BK147"/>
  <c r="J124"/>
  <c r="BK161"/>
  <c r="J140"/>
  <c r="BK122"/>
  <c r="BK144"/>
  <c r="BK124"/>
  <c r="J151"/>
  <c r="BK142"/>
  <c r="J134"/>
  <c r="BK126"/>
  <c i="10" r="BK140"/>
  <c r="J148"/>
  <c r="BK160"/>
  <c r="J140"/>
  <c r="J150"/>
  <c r="J163"/>
  <c r="BK124"/>
  <c i="2" r="F38"/>
  <c r="BK287"/>
  <c r="J280"/>
  <c r="BK274"/>
  <c r="BK268"/>
  <c r="BK262"/>
  <c r="J258"/>
  <c r="BK252"/>
  <c r="J248"/>
  <c r="BK242"/>
  <c r="J238"/>
  <c r="J234"/>
  <c r="J230"/>
  <c r="BK221"/>
  <c r="J217"/>
  <c r="BK213"/>
  <c r="BK206"/>
  <c r="BK201"/>
  <c r="J193"/>
  <c r="BK189"/>
  <c r="J187"/>
  <c r="J181"/>
  <c r="J176"/>
  <c r="J172"/>
  <c r="J168"/>
  <c r="J162"/>
  <c r="BK156"/>
  <c r="BK152"/>
  <c r="J146"/>
  <c r="J140"/>
  <c r="BK134"/>
  <c i="3" r="BK153"/>
  <c r="J147"/>
  <c r="BK145"/>
  <c r="J171"/>
  <c r="J159"/>
  <c r="J130"/>
  <c r="BK159"/>
  <c r="BK130"/>
  <c r="J165"/>
  <c r="J163"/>
  <c r="BK137"/>
  <c i="4" r="BK263"/>
  <c r="J230"/>
  <c r="J217"/>
  <c r="J198"/>
  <c r="J175"/>
  <c r="BK162"/>
  <c r="BK274"/>
  <c r="J261"/>
  <c r="BK242"/>
  <c r="BK215"/>
  <c r="J181"/>
  <c r="J162"/>
  <c r="BK142"/>
  <c r="J268"/>
  <c r="BK228"/>
  <c r="J132"/>
  <c r="J277"/>
  <c r="J263"/>
  <c r="J206"/>
  <c r="BK168"/>
  <c r="J249"/>
  <c r="BK234"/>
  <c r="BK181"/>
  <c r="J150"/>
  <c r="BK281"/>
  <c r="J255"/>
  <c r="BK236"/>
  <c r="J219"/>
  <c r="BK200"/>
  <c r="BK160"/>
  <c r="J240"/>
  <c r="BK187"/>
  <c r="BK140"/>
  <c i="5" r="BK141"/>
  <c r="J141"/>
  <c r="BK127"/>
  <c r="J127"/>
  <c i="6" r="J168"/>
  <c r="J147"/>
  <c r="J133"/>
  <c r="J180"/>
  <c r="BK163"/>
  <c r="BK143"/>
  <c r="J187"/>
  <c r="BK170"/>
  <c r="BK149"/>
  <c r="BK133"/>
  <c r="BK165"/>
  <c r="J178"/>
  <c r="J137"/>
  <c i="7" r="BK147"/>
  <c r="J139"/>
  <c r="J147"/>
  <c r="J149"/>
  <c r="BK133"/>
  <c i="8" r="BK203"/>
  <c r="BK173"/>
  <c r="J155"/>
  <c r="J121"/>
  <c r="BK227"/>
  <c r="J207"/>
  <c r="J169"/>
  <c r="J165"/>
  <c r="J147"/>
  <c r="J129"/>
  <c r="BK223"/>
  <c r="BK207"/>
  <c r="BK189"/>
  <c r="BK215"/>
  <c r="J159"/>
  <c r="J151"/>
  <c r="BK117"/>
  <c r="BK195"/>
  <c i="9" r="BK151"/>
  <c r="BK166"/>
  <c r="BK153"/>
  <c r="J138"/>
  <c r="BK157"/>
  <c r="BK138"/>
  <c r="BK171"/>
  <c r="J163"/>
  <c r="J128"/>
  <c r="J149"/>
  <c r="BK140"/>
  <c r="BK128"/>
  <c i="10" r="BK157"/>
  <c r="BK163"/>
  <c r="J132"/>
  <c r="J124"/>
  <c r="J154"/>
  <c r="BK145"/>
  <c i="2" l="1" r="BK180"/>
  <c r="J180"/>
  <c r="J100"/>
  <c r="P210"/>
  <c r="P203"/>
  <c r="R229"/>
  <c r="R286"/>
  <c r="BK307"/>
  <c r="J307"/>
  <c r="J107"/>
  <c r="BK332"/>
  <c r="J332"/>
  <c r="J108"/>
  <c r="T332"/>
  <c r="BK390"/>
  <c r="J390"/>
  <c r="J110"/>
  <c i="3" r="R140"/>
  <c r="R139"/>
  <c i="4" r="BK172"/>
  <c r="J172"/>
  <c r="J100"/>
  <c r="T210"/>
  <c r="T189"/>
  <c r="R248"/>
  <c r="BK276"/>
  <c r="J276"/>
  <c r="J106"/>
  <c i="5" r="R126"/>
  <c r="R125"/>
  <c i="6" r="BK186"/>
  <c r="J186"/>
  <c r="J101"/>
  <c i="7" r="T126"/>
  <c r="T125"/>
  <c i="9" r="BK121"/>
  <c r="J121"/>
  <c r="J97"/>
  <c r="BK165"/>
  <c r="J165"/>
  <c r="J99"/>
  <c i="2" r="T180"/>
  <c r="T133"/>
  <c r="T229"/>
  <c r="P307"/>
  <c r="T351"/>
  <c i="3" r="BK127"/>
  <c r="J127"/>
  <c r="J100"/>
  <c r="BK140"/>
  <c r="J140"/>
  <c r="J103"/>
  <c i="4" r="BK210"/>
  <c r="J210"/>
  <c r="J102"/>
  <c r="T221"/>
  <c r="R267"/>
  <c i="5" r="P132"/>
  <c r="P131"/>
  <c i="6" r="R167"/>
  <c r="R124"/>
  <c r="R123"/>
  <c i="7" r="P126"/>
  <c r="P125"/>
  <c i="2" r="P180"/>
  <c r="P133"/>
  <c r="R210"/>
  <c r="R203"/>
  <c r="T210"/>
  <c r="T203"/>
  <c r="P286"/>
  <c r="T298"/>
  <c r="T295"/>
  <c r="BK351"/>
  <c r="J351"/>
  <c r="J109"/>
  <c r="P390"/>
  <c i="3" r="T127"/>
  <c r="R132"/>
  <c r="T132"/>
  <c i="4" r="R221"/>
  <c i="5" r="BK126"/>
  <c r="J126"/>
  <c r="J100"/>
  <c i="6" r="T167"/>
  <c r="T124"/>
  <c r="T123"/>
  <c i="7" r="BK126"/>
  <c r="J126"/>
  <c r="J100"/>
  <c i="8" r="P116"/>
  <c i="1" r="AU104"/>
  <c i="9" r="R121"/>
  <c r="T165"/>
  <c r="T146"/>
  <c i="4" r="P221"/>
  <c r="T276"/>
  <c i="5" r="BK132"/>
  <c r="J132"/>
  <c r="J102"/>
  <c i="6" r="R186"/>
  <c i="7" r="R132"/>
  <c r="R131"/>
  <c i="9" r="P121"/>
  <c i="2" r="R180"/>
  <c r="R133"/>
  <c r="BK229"/>
  <c r="J229"/>
  <c r="J103"/>
  <c r="T286"/>
  <c r="P298"/>
  <c r="T307"/>
  <c r="R332"/>
  <c r="R351"/>
  <c r="T390"/>
  <c i="3" r="R127"/>
  <c r="R126"/>
  <c r="P132"/>
  <c r="P140"/>
  <c r="P139"/>
  <c i="4" r="R172"/>
  <c r="R129"/>
  <c r="BK248"/>
  <c r="J248"/>
  <c r="J104"/>
  <c r="P267"/>
  <c i="5" r="T126"/>
  <c r="T125"/>
  <c i="6" r="BK167"/>
  <c r="J167"/>
  <c r="J100"/>
  <c i="7" r="R126"/>
  <c r="R125"/>
  <c r="R124"/>
  <c i="8" r="R116"/>
  <c i="10" r="T123"/>
  <c r="T122"/>
  <c r="R156"/>
  <c i="2" r="BK210"/>
  <c r="J210"/>
  <c r="J102"/>
  <c r="P229"/>
  <c r="BK286"/>
  <c r="J286"/>
  <c r="J104"/>
  <c r="BK298"/>
  <c r="J298"/>
  <c r="J106"/>
  <c r="R298"/>
  <c r="R295"/>
  <c r="R307"/>
  <c r="P332"/>
  <c r="P351"/>
  <c r="R390"/>
  <c i="3" r="P127"/>
  <c r="P126"/>
  <c r="BK132"/>
  <c r="J132"/>
  <c r="J101"/>
  <c r="T140"/>
  <c r="T139"/>
  <c i="4" r="P172"/>
  <c r="P129"/>
  <c r="P128"/>
  <c i="1" r="AU99"/>
  <c i="4" r="P210"/>
  <c r="P189"/>
  <c r="T248"/>
  <c r="P276"/>
  <c i="5" r="R132"/>
  <c r="R131"/>
  <c i="6" r="P167"/>
  <c r="P124"/>
  <c r="P123"/>
  <c i="1" r="AU102"/>
  <c i="7" r="BK132"/>
  <c r="J132"/>
  <c r="J102"/>
  <c i="8" r="T116"/>
  <c i="10" r="BK123"/>
  <c r="BK122"/>
  <c r="J122"/>
  <c r="J97"/>
  <c i="4" r="BK221"/>
  <c r="J221"/>
  <c r="J103"/>
  <c r="BK267"/>
  <c r="J267"/>
  <c r="J105"/>
  <c r="R276"/>
  <c i="5" r="T132"/>
  <c r="T131"/>
  <c r="T124"/>
  <c i="6" r="T186"/>
  <c i="7" r="T132"/>
  <c r="T131"/>
  <c r="T124"/>
  <c i="8" r="BK116"/>
  <c r="J116"/>
  <c r="J96"/>
  <c i="9" r="T121"/>
  <c r="P165"/>
  <c r="P146"/>
  <c r="R165"/>
  <c r="R146"/>
  <c i="10" r="P123"/>
  <c r="P122"/>
  <c r="P121"/>
  <c i="1" r="AU106"/>
  <c i="10" r="BK156"/>
  <c r="J156"/>
  <c r="J100"/>
  <c r="P156"/>
  <c i="4" r="T172"/>
  <c r="T129"/>
  <c r="T128"/>
  <c r="R210"/>
  <c r="R189"/>
  <c r="P248"/>
  <c r="T267"/>
  <c i="5" r="P126"/>
  <c r="P125"/>
  <c i="6" r="P186"/>
  <c i="7" r="P132"/>
  <c r="P131"/>
  <c i="10" r="R123"/>
  <c r="R122"/>
  <c r="R121"/>
  <c r="T156"/>
  <c i="2" r="BK203"/>
  <c r="J203"/>
  <c r="J101"/>
  <c r="BK295"/>
  <c r="J295"/>
  <c r="J105"/>
  <c i="4" r="BK189"/>
  <c r="J189"/>
  <c r="J101"/>
  <c i="2" r="BK133"/>
  <c r="BK132"/>
  <c r="J132"/>
  <c r="J98"/>
  <c i="4" r="BK129"/>
  <c i="9" r="BK146"/>
  <c r="J146"/>
  <c r="J98"/>
  <c r="BK170"/>
  <c r="J170"/>
  <c r="J100"/>
  <c i="10" r="BK153"/>
  <c r="J153"/>
  <c r="J99"/>
  <c r="BK162"/>
  <c r="J162"/>
  <c r="J101"/>
  <c i="6" r="BK124"/>
  <c r="J124"/>
  <c r="J99"/>
  <c i="9" r="BK120"/>
  <c r="J120"/>
  <c i="10" r="F92"/>
  <c r="J115"/>
  <c r="BE132"/>
  <c r="BE163"/>
  <c r="BE160"/>
  <c r="F117"/>
  <c r="BE145"/>
  <c r="BE150"/>
  <c r="E85"/>
  <c r="BE140"/>
  <c r="J91"/>
  <c r="BE124"/>
  <c r="BE157"/>
  <c r="BE127"/>
  <c r="BE148"/>
  <c r="BE154"/>
  <c i="9" r="E85"/>
  <c r="BE144"/>
  <c r="F92"/>
  <c r="J114"/>
  <c r="BE138"/>
  <c r="BE140"/>
  <c r="BE153"/>
  <c r="BE155"/>
  <c r="BE157"/>
  <c r="F91"/>
  <c r="BE130"/>
  <c r="BE136"/>
  <c r="BE159"/>
  <c r="BE163"/>
  <c r="BE166"/>
  <c r="BE171"/>
  <c i="1" r="AW105"/>
  <c i="9" r="BE126"/>
  <c r="BE132"/>
  <c r="BE142"/>
  <c r="BE124"/>
  <c r="BE134"/>
  <c r="BE147"/>
  <c r="BE149"/>
  <c r="BE151"/>
  <c i="1" r="BB105"/>
  <c i="9" r="BE122"/>
  <c r="BE128"/>
  <c r="BE161"/>
  <c r="BE168"/>
  <c i="8" r="BE179"/>
  <c r="BE189"/>
  <c r="BE219"/>
  <c r="J91"/>
  <c r="J110"/>
  <c r="BE117"/>
  <c r="BE123"/>
  <c r="BE131"/>
  <c r="BE145"/>
  <c r="BE167"/>
  <c r="BE177"/>
  <c r="BE197"/>
  <c r="BE201"/>
  <c r="BE193"/>
  <c r="BE203"/>
  <c r="BE211"/>
  <c r="BE215"/>
  <c r="BE217"/>
  <c r="BE221"/>
  <c r="BE223"/>
  <c r="BE227"/>
  <c i="7" r="BK125"/>
  <c r="J125"/>
  <c r="J99"/>
  <c i="8" r="E85"/>
  <c r="F91"/>
  <c r="J92"/>
  <c r="BE125"/>
  <c r="BE135"/>
  <c r="BE137"/>
  <c r="BE153"/>
  <c r="BE165"/>
  <c r="BE169"/>
  <c r="BE175"/>
  <c r="BE183"/>
  <c r="BE187"/>
  <c r="BE205"/>
  <c r="F92"/>
  <c r="BE121"/>
  <c r="BE139"/>
  <c r="BE159"/>
  <c r="BE163"/>
  <c r="BE171"/>
  <c r="BE173"/>
  <c r="BE191"/>
  <c r="BE209"/>
  <c r="BE213"/>
  <c r="BE225"/>
  <c r="BE119"/>
  <c r="BE127"/>
  <c r="BE129"/>
  <c r="BE133"/>
  <c r="BE141"/>
  <c r="BE143"/>
  <c r="BE147"/>
  <c r="BE149"/>
  <c r="BE151"/>
  <c r="BE155"/>
  <c r="BE157"/>
  <c r="BE161"/>
  <c r="BE181"/>
  <c r="BE185"/>
  <c r="BE195"/>
  <c r="BE199"/>
  <c r="BE207"/>
  <c i="7" r="F93"/>
  <c r="BE135"/>
  <c i="6" r="BK123"/>
  <c r="J123"/>
  <c r="J98"/>
  <c i="7" r="E85"/>
  <c r="BE139"/>
  <c r="BE143"/>
  <c r="BE147"/>
  <c r="F121"/>
  <c r="BE141"/>
  <c r="J91"/>
  <c r="BE127"/>
  <c r="BE129"/>
  <c r="BE133"/>
  <c r="BE145"/>
  <c r="BE149"/>
  <c r="BE151"/>
  <c r="BE137"/>
  <c i="6" r="BE143"/>
  <c r="BE172"/>
  <c r="BE180"/>
  <c r="E85"/>
  <c r="F93"/>
  <c r="F120"/>
  <c r="BE135"/>
  <c r="BE149"/>
  <c r="BE155"/>
  <c r="BE161"/>
  <c r="BE187"/>
  <c r="J117"/>
  <c r="BE127"/>
  <c r="BE131"/>
  <c r="BE145"/>
  <c r="BE153"/>
  <c r="BE168"/>
  <c r="BE176"/>
  <c r="BE182"/>
  <c r="BE184"/>
  <c r="BE195"/>
  <c r="BE125"/>
  <c r="BE133"/>
  <c r="BE139"/>
  <c r="BE141"/>
  <c r="BE147"/>
  <c r="BE151"/>
  <c r="BE159"/>
  <c r="BE178"/>
  <c r="BE191"/>
  <c r="BE137"/>
  <c r="BE163"/>
  <c i="5" r="BK131"/>
  <c r="J131"/>
  <c r="J101"/>
  <c i="6" r="BE129"/>
  <c r="BE157"/>
  <c r="BE165"/>
  <c r="BE170"/>
  <c r="BE174"/>
  <c r="BE189"/>
  <c r="BE193"/>
  <c i="5" r="J118"/>
  <c r="BE133"/>
  <c r="F93"/>
  <c r="E112"/>
  <c r="BE137"/>
  <c r="BE141"/>
  <c r="BE127"/>
  <c i="4" r="J129"/>
  <c r="J99"/>
  <c i="5" r="F121"/>
  <c r="BE129"/>
  <c r="BE135"/>
  <c r="BE139"/>
  <c r="BE143"/>
  <c r="BE145"/>
  <c r="BE147"/>
  <c i="4" r="BE134"/>
  <c r="BE166"/>
  <c r="BE177"/>
  <c r="BE192"/>
  <c r="BE226"/>
  <c r="BE232"/>
  <c r="BE236"/>
  <c r="BE242"/>
  <c r="BE246"/>
  <c r="J122"/>
  <c r="BE136"/>
  <c r="BE138"/>
  <c r="BE152"/>
  <c r="BE158"/>
  <c r="BE185"/>
  <c r="BE187"/>
  <c r="BE194"/>
  <c r="BE198"/>
  <c r="BE208"/>
  <c r="BE211"/>
  <c r="BE217"/>
  <c r="BE244"/>
  <c r="BE257"/>
  <c r="BE130"/>
  <c r="BE132"/>
  <c r="BE154"/>
  <c r="BE168"/>
  <c r="BE170"/>
  <c r="BE200"/>
  <c r="BE202"/>
  <c r="BE238"/>
  <c r="BE265"/>
  <c r="F94"/>
  <c r="F124"/>
  <c r="BE162"/>
  <c r="BE175"/>
  <c r="BE181"/>
  <c r="BE183"/>
  <c r="BE204"/>
  <c r="BE215"/>
  <c r="BE228"/>
  <c r="BE234"/>
  <c r="BE255"/>
  <c r="BE268"/>
  <c r="BE274"/>
  <c r="BE277"/>
  <c r="BE281"/>
  <c r="E116"/>
  <c r="BE142"/>
  <c r="BE144"/>
  <c r="BE146"/>
  <c r="BE150"/>
  <c r="BE160"/>
  <c r="BE206"/>
  <c r="BE240"/>
  <c r="BE272"/>
  <c i="3" r="BK139"/>
  <c r="J139"/>
  <c r="J102"/>
  <c i="4" r="BE156"/>
  <c r="BE173"/>
  <c r="BE190"/>
  <c r="BE219"/>
  <c r="BE222"/>
  <c r="BE230"/>
  <c r="BE253"/>
  <c r="BE263"/>
  <c r="BE279"/>
  <c r="BE140"/>
  <c r="BE148"/>
  <c r="BE164"/>
  <c r="BE179"/>
  <c r="BE196"/>
  <c r="BE213"/>
  <c r="BE224"/>
  <c r="BE249"/>
  <c r="BE251"/>
  <c r="BE259"/>
  <c r="BE261"/>
  <c r="BE270"/>
  <c i="3" r="J119"/>
  <c r="BE133"/>
  <c r="BE135"/>
  <c r="BE147"/>
  <c r="BE165"/>
  <c i="2" r="J133"/>
  <c r="J99"/>
  <c i="3" r="E113"/>
  <c r="BE143"/>
  <c r="BE161"/>
  <c r="BE145"/>
  <c r="BE128"/>
  <c r="BE137"/>
  <c r="F94"/>
  <c r="BE141"/>
  <c r="BE157"/>
  <c r="BE163"/>
  <c r="F121"/>
  <c r="BE151"/>
  <c r="BE153"/>
  <c r="BE155"/>
  <c r="BE159"/>
  <c r="BE167"/>
  <c r="BE169"/>
  <c r="BE130"/>
  <c r="BE149"/>
  <c r="BE171"/>
  <c i="1" r="AW96"/>
  <c i="2" r="E85"/>
  <c r="J91"/>
  <c r="F93"/>
  <c r="F94"/>
  <c r="BE134"/>
  <c r="BE136"/>
  <c r="BE138"/>
  <c r="BE140"/>
  <c r="BE142"/>
  <c r="BE144"/>
  <c r="BE146"/>
  <c r="BE148"/>
  <c r="BE150"/>
  <c r="BE152"/>
  <c r="BE154"/>
  <c r="BE156"/>
  <c r="BE158"/>
  <c r="BE160"/>
  <c r="BE162"/>
  <c r="BE164"/>
  <c r="BE166"/>
  <c r="BE168"/>
  <c r="BE170"/>
  <c r="BE172"/>
  <c r="BE174"/>
  <c r="BE176"/>
  <c r="BE178"/>
  <c r="BE181"/>
  <c r="BE183"/>
  <c r="BE185"/>
  <c r="BE187"/>
  <c r="BE189"/>
  <c r="BE191"/>
  <c r="BE193"/>
  <c r="BE195"/>
  <c r="BE197"/>
  <c r="BE199"/>
  <c r="BE201"/>
  <c r="BE204"/>
  <c r="BE206"/>
  <c r="BE208"/>
  <c r="BE211"/>
  <c r="BE213"/>
  <c r="BE215"/>
  <c r="BE217"/>
  <c r="BE219"/>
  <c r="BE221"/>
  <c r="BE223"/>
  <c r="BE225"/>
  <c r="BE227"/>
  <c r="BE230"/>
  <c r="BE232"/>
  <c r="BE234"/>
  <c r="BE236"/>
  <c r="BE238"/>
  <c r="BE240"/>
  <c r="BE242"/>
  <c r="BE244"/>
  <c r="BE246"/>
  <c r="BE248"/>
  <c r="BE250"/>
  <c r="BE252"/>
  <c r="BE254"/>
  <c r="BE256"/>
  <c r="BE258"/>
  <c r="BE260"/>
  <c r="BE262"/>
  <c r="BE264"/>
  <c r="BE266"/>
  <c r="BE268"/>
  <c r="BE270"/>
  <c r="BE272"/>
  <c r="BE274"/>
  <c r="BE276"/>
  <c r="BE278"/>
  <c r="BE280"/>
  <c r="BE282"/>
  <c r="BE284"/>
  <c r="BE287"/>
  <c r="BE289"/>
  <c r="BE291"/>
  <c r="BE293"/>
  <c r="BE296"/>
  <c r="BE299"/>
  <c r="BE301"/>
  <c r="BE303"/>
  <c r="BE305"/>
  <c r="BE308"/>
  <c r="BE310"/>
  <c r="BE312"/>
  <c r="BE314"/>
  <c r="BE316"/>
  <c r="BE318"/>
  <c r="BE320"/>
  <c r="BE322"/>
  <c r="BE324"/>
  <c r="BE326"/>
  <c r="BE328"/>
  <c r="BE330"/>
  <c r="BE333"/>
  <c r="BE335"/>
  <c r="BE337"/>
  <c r="BE339"/>
  <c r="BE341"/>
  <c r="BE343"/>
  <c r="BE345"/>
  <c r="BE347"/>
  <c r="BE349"/>
  <c r="BE352"/>
  <c r="BE354"/>
  <c r="BE356"/>
  <c r="BE358"/>
  <c r="BE360"/>
  <c r="BE362"/>
  <c r="BE364"/>
  <c r="BE366"/>
  <c r="BE368"/>
  <c r="BE370"/>
  <c r="BE372"/>
  <c r="BE374"/>
  <c r="BE376"/>
  <c r="BE378"/>
  <c r="BE380"/>
  <c r="BE382"/>
  <c r="BE384"/>
  <c r="BE386"/>
  <c r="BE388"/>
  <c r="BE391"/>
  <c r="BE393"/>
  <c r="BE395"/>
  <c r="BE397"/>
  <c r="BE399"/>
  <c r="BE401"/>
  <c r="BE403"/>
  <c r="BE405"/>
  <c r="BE407"/>
  <c r="BE409"/>
  <c r="BE411"/>
  <c r="BE413"/>
  <c r="BE415"/>
  <c r="BE417"/>
  <c i="1" r="BA96"/>
  <c r="BB96"/>
  <c r="BC96"/>
  <c r="BD96"/>
  <c i="3" r="F36"/>
  <c i="1" r="BA97"/>
  <c r="BA95"/>
  <c i="5" r="F36"/>
  <c i="1" r="BA100"/>
  <c i="6" r="F38"/>
  <c i="1" r="BC102"/>
  <c i="7" r="F38"/>
  <c i="1" r="BC103"/>
  <c i="8" r="F34"/>
  <c i="1" r="BA104"/>
  <c i="3" r="F37"/>
  <c i="1" r="BB97"/>
  <c r="BB95"/>
  <c r="AX95"/>
  <c i="4" r="F36"/>
  <c i="1" r="BA99"/>
  <c i="6" r="J36"/>
  <c i="1" r="AW102"/>
  <c i="9" r="F37"/>
  <c i="1" r="BD105"/>
  <c i="10" r="F34"/>
  <c i="1" r="BA106"/>
  <c i="3" r="F38"/>
  <c i="1" r="BC97"/>
  <c r="BC95"/>
  <c r="AY95"/>
  <c i="4" r="F38"/>
  <c i="1" r="BC99"/>
  <c i="7" r="F39"/>
  <c i="1" r="BD103"/>
  <c i="8" r="F35"/>
  <c i="1" r="BB104"/>
  <c i="10" r="J34"/>
  <c i="1" r="AW106"/>
  <c i="2" r="J32"/>
  <c i="4" r="J36"/>
  <c i="1" r="AW99"/>
  <c i="6" r="F36"/>
  <c i="1" r="BA102"/>
  <c i="8" r="J30"/>
  <c i="10" r="F35"/>
  <c i="1" r="BB106"/>
  <c r="AS94"/>
  <c i="4" r="F39"/>
  <c i="1" r="BD99"/>
  <c i="7" r="F37"/>
  <c i="1" r="BB103"/>
  <c i="8" r="F37"/>
  <c i="1" r="BD104"/>
  <c i="3" r="F39"/>
  <c i="1" r="BD97"/>
  <c r="BD95"/>
  <c i="5" r="J36"/>
  <c i="1" r="AW100"/>
  <c i="5" r="F38"/>
  <c i="1" r="BC100"/>
  <c i="6" r="F37"/>
  <c i="1" r="BB102"/>
  <c i="7" r="F36"/>
  <c i="1" r="BA103"/>
  <c i="8" r="J34"/>
  <c i="1" r="AW104"/>
  <c i="3" r="J36"/>
  <c i="1" r="AW97"/>
  <c i="5" r="F37"/>
  <c i="1" r="BB100"/>
  <c i="5" r="F39"/>
  <c i="1" r="BD100"/>
  <c i="6" r="F39"/>
  <c i="1" r="BD102"/>
  <c i="8" r="F36"/>
  <c i="1" r="BC104"/>
  <c i="9" r="J30"/>
  <c i="10" r="F37"/>
  <c i="1" r="BD106"/>
  <c i="4" r="F37"/>
  <c i="1" r="BB99"/>
  <c i="7" r="J36"/>
  <c i="1" r="AW103"/>
  <c i="9" r="F34"/>
  <c i="1" r="BA105"/>
  <c i="9" r="F36"/>
  <c i="1" r="BC105"/>
  <c i="10" r="F36"/>
  <c i="1" r="BC106"/>
  <c i="4" l="1" r="R128"/>
  <c i="2" r="R132"/>
  <c r="T132"/>
  <c i="10" r="T121"/>
  <c i="3" r="R125"/>
  <c i="4" r="BK128"/>
  <c r="J128"/>
  <c r="J98"/>
  <c i="9" r="T120"/>
  <c i="3" r="T126"/>
  <c r="T125"/>
  <c i="5" r="R124"/>
  <c i="3" r="P125"/>
  <c i="1" r="AU97"/>
  <c i="9" r="P120"/>
  <c i="1" r="AU105"/>
  <c i="2" r="P295"/>
  <c r="P132"/>
  <c i="1" r="AU96"/>
  <c i="7" r="P124"/>
  <c i="1" r="AU103"/>
  <c i="9" r="R120"/>
  <c i="5" r="P124"/>
  <c i="1" r="AU100"/>
  <c i="7" r="BK131"/>
  <c r="J131"/>
  <c r="J101"/>
  <c i="5" r="BK125"/>
  <c r="J125"/>
  <c r="J99"/>
  <c i="10" r="BK121"/>
  <c r="J121"/>
  <c r="J96"/>
  <c i="3" r="BK126"/>
  <c r="J126"/>
  <c r="J99"/>
  <c i="10" r="J123"/>
  <c r="J98"/>
  <c i="1" r="AG105"/>
  <c i="9" r="J96"/>
  <c i="1" r="AG104"/>
  <c i="7" r="BK124"/>
  <c r="J124"/>
  <c r="J98"/>
  <c i="5" r="BK124"/>
  <c r="J124"/>
  <c i="3" r="BK125"/>
  <c r="J125"/>
  <c r="J98"/>
  <c i="1" r="AG96"/>
  <c i="2" r="F35"/>
  <c i="1" r="AZ96"/>
  <c r="AU98"/>
  <c i="3" r="F35"/>
  <c i="1" r="AZ97"/>
  <c r="BA98"/>
  <c r="AW98"/>
  <c i="5" r="J32"/>
  <c i="1" r="AG100"/>
  <c i="6" r="F35"/>
  <c i="1" r="AZ102"/>
  <c i="8" r="F33"/>
  <c i="1" r="AZ104"/>
  <c i="2" r="J35"/>
  <c i="1" r="AV96"/>
  <c r="AT96"/>
  <c r="AN96"/>
  <c r="AU101"/>
  <c i="3" r="J35"/>
  <c i="1" r="AV97"/>
  <c r="AT97"/>
  <c r="BD98"/>
  <c r="BB98"/>
  <c r="AX98"/>
  <c i="6" r="J35"/>
  <c i="1" r="AV102"/>
  <c r="AT102"/>
  <c i="7" r="J35"/>
  <c i="1" r="AV103"/>
  <c r="AT103"/>
  <c i="10" r="F33"/>
  <c i="1" r="AZ106"/>
  <c r="AW95"/>
  <c r="BC98"/>
  <c r="AY98"/>
  <c i="5" r="F35"/>
  <c i="1" r="AZ100"/>
  <c i="5" r="J35"/>
  <c i="1" r="AV100"/>
  <c r="AT100"/>
  <c r="BC101"/>
  <c r="AY101"/>
  <c i="7" r="F35"/>
  <c i="1" r="AZ103"/>
  <c r="BB101"/>
  <c r="AX101"/>
  <c i="8" r="J33"/>
  <c i="1" r="AV104"/>
  <c r="AT104"/>
  <c r="AN104"/>
  <c i="4" r="F35"/>
  <c i="1" r="AZ99"/>
  <c i="9" r="J33"/>
  <c i="1" r="AV105"/>
  <c r="AT105"/>
  <c r="AN105"/>
  <c i="4" r="J35"/>
  <c i="1" r="AV99"/>
  <c r="AT99"/>
  <c i="10" r="J33"/>
  <c i="1" r="AV106"/>
  <c r="AT106"/>
  <c i="6" r="J32"/>
  <c i="1" r="AG102"/>
  <c r="BA101"/>
  <c r="AW101"/>
  <c r="BD101"/>
  <c i="9" r="F33"/>
  <c i="1" r="AZ105"/>
  <c i="9" l="1" r="J39"/>
  <c i="8" r="J39"/>
  <c i="1" r="AN102"/>
  <c r="AN100"/>
  <c i="6" r="J41"/>
  <c i="5" r="J98"/>
  <c r="J41"/>
  <c i="2" r="J41"/>
  <c i="1" r="AU95"/>
  <c r="AU94"/>
  <c i="4" r="J32"/>
  <c i="1" r="AG99"/>
  <c r="AZ95"/>
  <c i="7" r="J32"/>
  <c i="1" r="AG103"/>
  <c r="AG101"/>
  <c r="BB94"/>
  <c r="W31"/>
  <c i="10" r="J30"/>
  <c i="1" r="AG106"/>
  <c i="3" r="J32"/>
  <c i="1" r="AG97"/>
  <c r="AG95"/>
  <c r="BC94"/>
  <c r="AY94"/>
  <c r="AZ101"/>
  <c r="AV101"/>
  <c r="AT101"/>
  <c r="BD94"/>
  <c r="W33"/>
  <c r="AZ98"/>
  <c r="AV98"/>
  <c r="AT98"/>
  <c r="BA94"/>
  <c r="AW94"/>
  <c r="AK30"/>
  <c i="10" l="1" r="J39"/>
  <c i="4" r="J41"/>
  <c i="1" r="AN101"/>
  <c i="7" r="J41"/>
  <c i="1" r="AN103"/>
  <c i="3" r="J41"/>
  <c i="1" r="AN97"/>
  <c r="AG98"/>
  <c r="AN99"/>
  <c r="AN106"/>
  <c r="AG94"/>
  <c r="AK26"/>
  <c r="AN98"/>
  <c r="W30"/>
  <c r="AV95"/>
  <c r="AT95"/>
  <c r="AN95"/>
  <c r="W32"/>
  <c r="AZ94"/>
  <c r="AV94"/>
  <c r="AK29"/>
  <c r="AK35"/>
  <c r="AX94"/>
  <c l="1"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<sst xmlns="http://schemas.openxmlformats.org/spreadsheetml/2006/main">
  <si>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</si>
  <si>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</si>
  <si>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</si>
  <si>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</si>
  <si>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</si>
  <si>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{c351cbdb-7e4f-4890-bd97-5cb385782cf1}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</si>
  <si>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</si>
  <si>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</si>
  <si>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</si>
  <si>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</si>
  <si>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</si>
  <si>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</si>
  <si>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</si>
  <si>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</si>
  <si>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20-144-30-311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</si>
  <si>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</si>
  <si>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</si>
  <si>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staničního zabezpečovacího zařízení v ŽST Hlubočky</t>
  </si>
  <si>
    <t>KSO:</t>
  </si>
  <si>
    <t>CC-CZ:</t>
  </si>
  <si>
    <t>Místo:</t>
  </si>
  <si>
    <t xml:space="preserve"> </t>
  </si>
  <si>
    <t>Datum:</t>
  </si>
  <si>
    <t>16. 3. 2021</t>
  </si>
  <si>
    <t>Zadavatel:</t>
  </si>
  <si>
    <t>IČ:</t>
  </si>
  <si>
    <t>DIČ:</t>
  </si>
  <si>
    <t>Uchazeč:</t>
  </si>
  <si>
    <t>Vyplň údaj</t>
  </si>
  <si>
    <t>Projektant:</t>
  </si>
  <si>
    <t>Signal Projekt s.r.o.</t>
  </si>
  <si>
    <t>True</t>
  </si>
  <si>
    <t>Zpracovatel:</t>
  </si>
  <si>
    <t>Štěpán Mikš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</si>
  <si>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</si>
  <si>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</si>
  <si>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</si>
  <si>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</si>
  <si>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</si>
  <si>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</si>
  <si>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</si>
  <si>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</si>
  <si>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</si>
  <si>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</si>
  <si>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</si>
  <si>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</si>
  <si>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</si>
  <si>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</si>
  <si>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</si>
  <si>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</si>
  <si>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</si>
  <si>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</si>
  <si>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</si>
  <si>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</si>
  <si>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</si>
  <si>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</si>
  <si>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</si>
  <si>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</si>
  <si>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</si>
  <si>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</si>
  <si>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</si>
  <si>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</si>
  <si>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</si>
  <si>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</si>
  <si>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</si>
  <si>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</si>
  <si>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</si>
  <si>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</si>
  <si>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</si>
  <si>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</si>
  <si>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</si>
  <si>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</si>
  <si>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</si>
  <si>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</si>
  <si>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</si>
  <si>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</si>
  <si>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</si>
  <si>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</si>
  <si>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</si>
  <si>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</si>
  <si>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Hlubočky, úprava zabezpečovacího zařízení</t>
  </si>
  <si>
    <t>STA</t>
  </si>
  <si>
    <t>1</t>
  </si>
  <si>
    <t>{731cb6d3-11a7-4368-b129-075e35b288ad}</t>
  </si>
  <si>
    <t>2</t>
  </si>
  <si>
    <t>/</t>
  </si>
  <si>
    <t>01</t>
  </si>
  <si>
    <t>Zabezpečovací zařízení</t>
  </si>
  <si>
    <t>Soupis</t>
  </si>
  <si>
    <t>{62349d70-c829-48fc-a062-d459f1ad2382}</t>
  </si>
  <si>
    <t>02</t>
  </si>
  <si>
    <t>Zemní práce</t>
  </si>
  <si>
    <t>{884b6a04-a6e2-47fc-a937-b3fa42679ac4}</t>
  </si>
  <si>
    <t>PS 02</t>
  </si>
  <si>
    <t>Hlubočky - Hlubočky-Mar. Údolí, oprava kabelizace</t>
  </si>
  <si>
    <t>{3bf870c0-c4cb-4a54-a854-de69803170cf}</t>
  </si>
  <si>
    <t>{e71dbbb5-3bfe-4a45-baee-bc56d2ce2fa3}</t>
  </si>
  <si>
    <t>{58ad3be3-f68e-46a5-af45-7453bc0ff313}</t>
  </si>
  <si>
    <t>PS 03</t>
  </si>
  <si>
    <t>Hlubočky-Mar. Údolí, úprava zabezpečovacího zařízení</t>
  </si>
  <si>
    <t>{f5fb7e62-d9b2-495a-b336-18b19ce83a46}</t>
  </si>
  <si>
    <t>{2e27e0db-4be0-42cb-bbf1-da838baa4d64}</t>
  </si>
  <si>
    <t>{8d08de08-68a0-46a5-9240-f4f359711919}</t>
  </si>
  <si>
    <t>PS 04</t>
  </si>
  <si>
    <t>Hlubočky-Mar. Údolí, kabel TK</t>
  </si>
  <si>
    <t>{c0fc8a8e-74ab-428a-ba7c-e316e4657569}</t>
  </si>
  <si>
    <t>VRN</t>
  </si>
  <si>
    <t>{d3b89245-5594-4858-bb58-26b700dfa57a}</t>
  </si>
  <si>
    <t>SO 01</t>
  </si>
  <si>
    <t>Hlubočky, rušení izolovaných styků</t>
  </si>
  <si>
    <t>{572e578b-424e-4055-8196-1b8f0503a336}</t>
  </si>
  <si>
    <t>KRYCÍ LIST SOUPISU PRACÍ</t>
  </si>
  <si>
    <t>Objekt:</t>
  </si>
  <si>
    <t>PS 01 - Hlubočky, úprava zabezpečovacího zařízení</t>
  </si>
  <si>
    <t>Soupis:</t>
  </si>
  <si>
    <t>01 - Zabezpečovací zařízení</t>
  </si>
  <si>
    <t>REKAPITULACE ČLENĚNÍ SOUPISU PRACÍ</t>
  </si>
  <si>
    <t>Kód dílu - Popis</t>
  </si>
  <si>
    <t>Cena celkem [CZK]</t>
  </si>
  <si>
    <t>Náklady ze soupisu prací</t>
  </si>
  <si>
    <t>-1</t>
  </si>
  <si>
    <t>KAB - Kabelizace</t>
  </si>
  <si>
    <t xml:space="preserve">    KR - Krytí kabelů</t>
  </si>
  <si>
    <t>ZAB - Zabezpečovací zařízení</t>
  </si>
  <si>
    <t xml:space="preserve">    NAV - Návěstidla</t>
  </si>
  <si>
    <t xml:space="preserve">    PN - Počítače náprav</t>
  </si>
  <si>
    <t xml:space="preserve">    VYK - Výkolejka</t>
  </si>
  <si>
    <t>VNI - Vnitřní část</t>
  </si>
  <si>
    <t xml:space="preserve">    DK - Dopravní kancelář</t>
  </si>
  <si>
    <t xml:space="preserve">    SÚ - Stavědlová ústředna</t>
  </si>
  <si>
    <t>PR. ZZ - Provizorní zab. zař.</t>
  </si>
  <si>
    <t>DEM - Demontáže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</si>
  <si>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</si>
  <si>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</si>
  <si>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</si>
  <si>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</si>
  <si>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</si>
  <si>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</si>
  <si>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</si>
  <si>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</si>
  <si>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</si>
  <si>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</si>
  <si>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</si>
  <si>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</si>
  <si>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</si>
  <si>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</si>
  <si>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</t>
  </si>
  <si>
    <t>Kabelizace</t>
  </si>
  <si>
    <t>ROZPOCET</t>
  </si>
  <si>
    <t>101</t>
  </si>
  <si>
    <t>M</t>
  </si>
  <si>
    <t>7590521514</t>
  </si>
  <si>
    <t>Venkovní vedení kabelová - metalické sítě Plněné, párované s ochr. vodičem TCEKPFLEY 3 P 1,0 D</t>
  </si>
  <si>
    <t>m</t>
  </si>
  <si>
    <t>Sborník UOŽI 01 2022</t>
  </si>
  <si>
    <t>8</t>
  </si>
  <si>
    <t>4</t>
  </si>
  <si>
    <t>881520977</t>
  </si>
  <si>
    <t>PP</t>
  </si>
  <si>
    <t>102</t>
  </si>
  <si>
    <t>7590521519</t>
  </si>
  <si>
    <t>Venkovní vedení kabelová - metalické sítě Plněné, párované s ochr. vodičem TCEKPFLEY 4 P 1,0 D</t>
  </si>
  <si>
    <t>808234644</t>
  </si>
  <si>
    <t>103</t>
  </si>
  <si>
    <t>7590521529</t>
  </si>
  <si>
    <t>Venkovní vedení kabelová - metalické sítě Plněné, párované s ochr. vodičem TCEKPFLEY 7 P 1,0 D</t>
  </si>
  <si>
    <t>-1927411546</t>
  </si>
  <si>
    <t>104</t>
  </si>
  <si>
    <t>7590521534</t>
  </si>
  <si>
    <t>Venkovní vedení kabelová - metalické sítě Plněné, párované s ochr. vodičem TCEKPFLEY 12 P 1,0 D</t>
  </si>
  <si>
    <t>-162941365</t>
  </si>
  <si>
    <t>105</t>
  </si>
  <si>
    <t>7590521544</t>
  </si>
  <si>
    <t>Venkovní vedení kabelová - metalické sítě Plněné, párované s ochr. vodičem TCEKPFLEY 24 P 1,0 D</t>
  </si>
  <si>
    <t>-1618532740</t>
  </si>
  <si>
    <t>106</t>
  </si>
  <si>
    <t>7590521549</t>
  </si>
  <si>
    <t>Venkovní vedení kabelová - metalické sítě Plněné, párované s ochr. vodičem TCEKPFLEY 30 P 1,0 D</t>
  </si>
  <si>
    <t>737055125</t>
  </si>
  <si>
    <t>107</t>
  </si>
  <si>
    <t>7590520619</t>
  </si>
  <si>
    <t>Venkovní vedení kabelová - metalické sítě Plněné 4x0,8 TCEPKPFLE 10 x 4 x 0,8</t>
  </si>
  <si>
    <t>-1924782427</t>
  </si>
  <si>
    <t>122</t>
  </si>
  <si>
    <t>7590120090</t>
  </si>
  <si>
    <t>Skříně Skříň kabelová pomocná SKP 76 svorkovnice WAGO (CV490449013)</t>
  </si>
  <si>
    <t>kus</t>
  </si>
  <si>
    <t>128</t>
  </si>
  <si>
    <t>-135856368</t>
  </si>
  <si>
    <t>125</t>
  </si>
  <si>
    <t>K</t>
  </si>
  <si>
    <t>R1</t>
  </si>
  <si>
    <t>Oprava stávající žlabované trasy na mostu v km 14,617</t>
  </si>
  <si>
    <t>64</t>
  </si>
  <si>
    <t>-331321737</t>
  </si>
  <si>
    <t>123</t>
  </si>
  <si>
    <t>7492204780</t>
  </si>
  <si>
    <t>Venkovní vedení nn Vodiče a závěsné kabely AYKYz 4J16(4Bx16)</t>
  </si>
  <si>
    <t>-1128333280</t>
  </si>
  <si>
    <t>108</t>
  </si>
  <si>
    <t>7590525230</t>
  </si>
  <si>
    <t>Montáž kabelu návěstního volně uloženého s jádrem 1 mm Cu TCEKEZE, TCEKFE, TCEKPFLEY, TCEKPFLEZE do 7 P</t>
  </si>
  <si>
    <t>198646303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</si>
  <si>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</si>
  <si>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109</t>
  </si>
  <si>
    <t>7590525231</t>
  </si>
  <si>
    <t>Montáž kabelu návěstního volně uloženého s jádrem 1 mm Cu TCEKEZE, TCEKFE, TCEKPFLEY, TCEKPFLEZE do 16 P</t>
  </si>
  <si>
    <t>665787199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</si>
  <si>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</si>
  <si>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110</t>
  </si>
  <si>
    <t>7590525232</t>
  </si>
  <si>
    <t>Montáž kabelu návěstního volně uloženého s jádrem 1 mm Cu TCEKEZE, TCEKFE, TCEKPFLEY, TCEKPFLEZE do 30 P</t>
  </si>
  <si>
    <t>384575257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</si>
  <si>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</si>
  <si>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117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</si>
  <si>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</si>
  <si>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</si>
  <si>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1969911894</t>
  </si>
  <si>
    <t>120</t>
  </si>
  <si>
    <t>7590525464</t>
  </si>
  <si>
    <t>Montáž spojky rovné pro plastové kabely párové Raychem XAGA s konektory UDW2 2 plášť bez pancíře do 20 žil</t>
  </si>
  <si>
    <t>512</t>
  </si>
  <si>
    <t>717127080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</si>
  <si>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</si>
  <si>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111</t>
  </si>
  <si>
    <t>7590555132</t>
  </si>
  <si>
    <t>Montáž forma pro kabely TCEKPFLE, TCEKPFLEY, TCEKPFLEZE, TCEKPFLEZY do 3 P 1,0</t>
  </si>
  <si>
    <t>163965404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</si>
  <si>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</si>
  <si>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112</t>
  </si>
  <si>
    <t>7590555134</t>
  </si>
  <si>
    <t>Montáž forma pro kabely TCEKPFLE, TCEKPFLEY, TCEKPFLEZE, TCEKPFLEZY do 4 P 1,0</t>
  </si>
  <si>
    <t>-1047716334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</si>
  <si>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</si>
  <si>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113</t>
  </si>
  <si>
    <t>7590555136</t>
  </si>
  <si>
    <t>Montáž forma pro kabely TCEKPFLE, TCEKPFLEY, TCEKPFLEZE, TCEKPFLEZY do 7 P 1,0</t>
  </si>
  <si>
    <t>841798418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</si>
  <si>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</si>
  <si>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114</t>
  </si>
  <si>
    <t>7590555138</t>
  </si>
  <si>
    <t>Montáž forma pro kabely TCEKPFLE, TCEKPFLEY, TCEKPFLEZE, TCEKPFLEZY do 12 P 1,0</t>
  </si>
  <si>
    <t>-844155945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</si>
  <si>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</si>
  <si>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115</t>
  </si>
  <si>
    <t>7590555142</t>
  </si>
  <si>
    <t>Montáž forma pro kabely TCEKPFLE, TCEKPFLEY, TCEKPFLEZE, TCEKPFLEZY do 24 P 1,0</t>
  </si>
  <si>
    <t>608663626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</si>
  <si>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</si>
  <si>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116</t>
  </si>
  <si>
    <t>7590555144</t>
  </si>
  <si>
    <t>Montáž forma pro kabely TCEKPFLE, TCEKPFLEY, TCEKPFLEZE, TCEKPFLEZY do 30 P 1,0</t>
  </si>
  <si>
    <t>669225094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</si>
  <si>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</si>
  <si>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91</t>
  </si>
  <si>
    <t>7593501825</t>
  </si>
  <si>
    <t>Trasy kabelového vedení Lokátory a markery Ball Marker 1428 - XR ID, fialový zabezpečováci zapisovatelný</t>
  </si>
  <si>
    <t>2123536619</t>
  </si>
  <si>
    <t>97</t>
  </si>
  <si>
    <t>7593505270</t>
  </si>
  <si>
    <t>Montáž kabelového označníku Ball Marker</t>
  </si>
  <si>
    <t>2037488094</t>
  </si>
  <si>
    <t>Montáž kabelového označníku Ball Marker - upevnění kabelového označníku na plášť kabelu upevňovacími prvky</t>
  </si>
  <si>
    <t>KR</t>
  </si>
  <si>
    <t>Krytí kabelů</t>
  </si>
  <si>
    <t>89</t>
  </si>
  <si>
    <t>7593500020</t>
  </si>
  <si>
    <t>Trasy kabelového vedení Kabelové žlaby Žlab kabelový TK 2 19x23x100cm (HM0592120220000)</t>
  </si>
  <si>
    <t>145358848</t>
  </si>
  <si>
    <t>90</t>
  </si>
  <si>
    <t>7593500600</t>
  </si>
  <si>
    <t>Trasy kabelového vedení Kabelové krycí desky a pásy Fólie výstražná modrá š. 34cm (HM0673909991034)</t>
  </si>
  <si>
    <t>80505572</t>
  </si>
  <si>
    <t>92</t>
  </si>
  <si>
    <t>7593500090</t>
  </si>
  <si>
    <t>Trasy kabelového vedení Kabelové žlaby (100x100) spodní + vrchní díl plast</t>
  </si>
  <si>
    <t>-1379973237</t>
  </si>
  <si>
    <t>93</t>
  </si>
  <si>
    <t>7593500095</t>
  </si>
  <si>
    <t>Trasy kabelového vedení Kabelové žlaby (100x100) spojka plast</t>
  </si>
  <si>
    <t>-1021947096</t>
  </si>
  <si>
    <t>94</t>
  </si>
  <si>
    <t>7593500150</t>
  </si>
  <si>
    <t>Trasy kabelového vedení Kabelové žlaby (200x126) spodní + vrchní díl plast</t>
  </si>
  <si>
    <t>-1737572898</t>
  </si>
  <si>
    <t>95</t>
  </si>
  <si>
    <t>7593500155</t>
  </si>
  <si>
    <t>Trasy kabelového vedení Kabelové žlaby (200x126) spojka plast</t>
  </si>
  <si>
    <t>-1348690988</t>
  </si>
  <si>
    <t>96</t>
  </si>
  <si>
    <t>7593500940</t>
  </si>
  <si>
    <t>Trasy kabelového vedení Ohebná dvouplášťová korugovaná chránička 110/92 smotek</t>
  </si>
  <si>
    <t>325192251</t>
  </si>
  <si>
    <t>121</t>
  </si>
  <si>
    <t>7593500965</t>
  </si>
  <si>
    <t>Trasy kabelového vedení Ohebná dvouplášťová korugovaná chránička 160/138smotek</t>
  </si>
  <si>
    <t>-1039456707</t>
  </si>
  <si>
    <t>99</t>
  </si>
  <si>
    <t>7593505134</t>
  </si>
  <si>
    <t>Zakrytí kabelu resp. trubek výstražnou folií (bez folie)</t>
  </si>
  <si>
    <t>-1553852716</t>
  </si>
  <si>
    <t>100</t>
  </si>
  <si>
    <t>7593407200</t>
  </si>
  <si>
    <t>Demontáž žlabu ocelového s poklopem 20 x 20 x 100</t>
  </si>
  <si>
    <t>815570034</t>
  </si>
  <si>
    <t>98</t>
  </si>
  <si>
    <t>7593505280</t>
  </si>
  <si>
    <t>Položení jedné ochranné trubky 110 mm do kabelového lože</t>
  </si>
  <si>
    <t>202868368</t>
  </si>
  <si>
    <t>ZAB</t>
  </si>
  <si>
    <t>7591300212</t>
  </si>
  <si>
    <t>Zámky Zámek výměn. jednoduchý odtlačný univerzální (HM0404156080000)</t>
  </si>
  <si>
    <t>238950602</t>
  </si>
  <si>
    <t>7591300170</t>
  </si>
  <si>
    <t>Zámky Skříň ochranná DR odklopná pro výměn. zámek DR (HM0404156030000)</t>
  </si>
  <si>
    <t>-1087187835</t>
  </si>
  <si>
    <t>6</t>
  </si>
  <si>
    <t>7591305012</t>
  </si>
  <si>
    <t>Montáž zámku výměnového jednoduchého odtlačného</t>
  </si>
  <si>
    <t>-902513840</t>
  </si>
  <si>
    <t>Montáž zámku výměnového jednoduchého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</si>
  <si>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NAV</t>
  </si>
  <si>
    <t>Návěstidla</t>
  </si>
  <si>
    <t>39</t>
  </si>
  <si>
    <t>7590720425</t>
  </si>
  <si>
    <t>Součásti světelných návěstidel Základ svět.náv. T I Z 51x71x135cm (HM0592110090000)</t>
  </si>
  <si>
    <t>845404617</t>
  </si>
  <si>
    <t>126</t>
  </si>
  <si>
    <t>7590720435</t>
  </si>
  <si>
    <t>Součásti světelných návěstidel Základ svět.náv. TIIIZ 53x73x170cm (HM0592110140000)</t>
  </si>
  <si>
    <t>1526779915</t>
  </si>
  <si>
    <t>44</t>
  </si>
  <si>
    <t>7590725140</t>
  </si>
  <si>
    <t>Situování stožáru návěstidla nebo výstražníku přejezdového zařízení</t>
  </si>
  <si>
    <t>1204382810</t>
  </si>
  <si>
    <t>42</t>
  </si>
  <si>
    <t>7590715032</t>
  </si>
  <si>
    <t>Montáž světelného návěstidla jednostranného stožárového se 2 svítilnami</t>
  </si>
  <si>
    <t>-1428809039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</si>
  <si>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</si>
  <si>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43</t>
  </si>
  <si>
    <t>7590715042</t>
  </si>
  <si>
    <t>Montáž světelného návěstidla jednostranného stožárového s 5 svítilnami</t>
  </si>
  <si>
    <t>-1858097977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</si>
  <si>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</si>
  <si>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129</t>
  </si>
  <si>
    <t>5956101020</t>
  </si>
  <si>
    <t xml:space="preserve">Pražec dřevěný příčný vystrojený   dub 2600x260x160 mm</t>
  </si>
  <si>
    <t>1080501587</t>
  </si>
  <si>
    <t>127</t>
  </si>
  <si>
    <t>7590140180</t>
  </si>
  <si>
    <t>Závěry Závěr kabelový UPMP-WM VII. (CV736709007)</t>
  </si>
  <si>
    <t>546050413</t>
  </si>
  <si>
    <t>45</t>
  </si>
  <si>
    <t>7592700013</t>
  </si>
  <si>
    <t>Upozorňovadla, značky Štít návěstní předvěst.upozor. před žst.-velký (HM0404129990691)</t>
  </si>
  <si>
    <t>-1203886168</t>
  </si>
  <si>
    <t>46</t>
  </si>
  <si>
    <t>7592705012</t>
  </si>
  <si>
    <t>Montáž upozorňovadla předvěstního na světelné návěstidlo AŽD</t>
  </si>
  <si>
    <t>1853073049</t>
  </si>
  <si>
    <t>PN</t>
  </si>
  <si>
    <t>Počítače náprav</t>
  </si>
  <si>
    <t>7594300078</t>
  </si>
  <si>
    <t>Počítače náprav Vnitřní prvky PN ACS 2000 Čítačová jednotka ACB119 GS04</t>
  </si>
  <si>
    <t>-1313822125</t>
  </si>
  <si>
    <t>9</t>
  </si>
  <si>
    <t>7594300084</t>
  </si>
  <si>
    <t>Počítače náprav Vnitřní prvky PN ACS 2000 Vyhodnocovací jednotka IMC003 GS01</t>
  </si>
  <si>
    <t>1761498280</t>
  </si>
  <si>
    <t>54</t>
  </si>
  <si>
    <t>7594300098</t>
  </si>
  <si>
    <t>Počítače náprav Vnitřní prvky PN ACS 2000 Montážní skříňka BGT04 šíře 84TE</t>
  </si>
  <si>
    <t>1161179527</t>
  </si>
  <si>
    <t>11</t>
  </si>
  <si>
    <t>7594300108</t>
  </si>
  <si>
    <t>Počítače náprav Vnitřní prvky PN ACS 2000 Jednotka jištění SIC006 GS01</t>
  </si>
  <si>
    <t>16561679</t>
  </si>
  <si>
    <t>12</t>
  </si>
  <si>
    <t>7594300136</t>
  </si>
  <si>
    <t>Počítače náprav Vnitřní prvky PN ACS 2000 Sběrnicová jednotka ABP002-2 21TE GS02</t>
  </si>
  <si>
    <t>-344164643</t>
  </si>
  <si>
    <t>33</t>
  </si>
  <si>
    <t>7594300138</t>
  </si>
  <si>
    <t>Počítače náprav Vnitřní prvky PN ACS 2000 Sběrnicová jednotka ABP002-3 25TE GS02</t>
  </si>
  <si>
    <t>205453571</t>
  </si>
  <si>
    <t>34</t>
  </si>
  <si>
    <t>7594300142</t>
  </si>
  <si>
    <t>Počítače náprav Vnitřní prvky PN ACS 2000 Sběrnicová jednotka ABP002-4 29TE GS02</t>
  </si>
  <si>
    <t>-644158787</t>
  </si>
  <si>
    <t>35</t>
  </si>
  <si>
    <t>7594300144</t>
  </si>
  <si>
    <t>Počítače náprav Vnitřní prvky PN ACS 2000 Sběrnicová jednotka ABP002-5 33TE GS02</t>
  </si>
  <si>
    <t>922793813</t>
  </si>
  <si>
    <t>13</t>
  </si>
  <si>
    <t>7594300018</t>
  </si>
  <si>
    <t>Počítače náprav Vnitřní prvky PN AZF Přepěťová ochrana vyhodnocovací jednotky BSI002 (BSI003, BSI004)</t>
  </si>
  <si>
    <t>1471844747</t>
  </si>
  <si>
    <t>14</t>
  </si>
  <si>
    <t>7590540554</t>
  </si>
  <si>
    <t xml:space="preserve">Slaboproudé rozvody, kabely pro přívod a vnitřní instalaci UTP/FTP kategorie 5e 100Mhz  1 Gbps FTP propojovací kabel RJ45/RJ45 3m</t>
  </si>
  <si>
    <t>-328057405</t>
  </si>
  <si>
    <t>31</t>
  </si>
  <si>
    <t>7590540556</t>
  </si>
  <si>
    <t xml:space="preserve">Slaboproudé rozvody, kabely pro přívod a vnitřní instalaci UTP/FTP kategorie 5e 100Mhz  1 Gbps FTP propojovací kabel RJ45/RJ45 5m</t>
  </si>
  <si>
    <t>-1255635470</t>
  </si>
  <si>
    <t>7592005050</t>
  </si>
  <si>
    <t>Montáž počítacího bodu (senzoru) RSR 180</t>
  </si>
  <si>
    <t>439646077</t>
  </si>
  <si>
    <t>Montáž počítacího bodu (senzoru) RSR 180 - uložení a připevnění na určené místo, seřízení polohy, přezkoušení</t>
  </si>
  <si>
    <t>16</t>
  </si>
  <si>
    <t>7594305010</t>
  </si>
  <si>
    <t>Montáž součástí počítače náprav vyhodnocovací části</t>
  </si>
  <si>
    <t>-1720016316</t>
  </si>
  <si>
    <t>17</t>
  </si>
  <si>
    <t>7594305015</t>
  </si>
  <si>
    <t>Montáž součástí počítače náprav neoprénové ochranné hadice se soupravou pro upevnění k pražci</t>
  </si>
  <si>
    <t>516771383</t>
  </si>
  <si>
    <t>18</t>
  </si>
  <si>
    <t>7594305020</t>
  </si>
  <si>
    <t>Montáž součástí počítače náprav bleskojistkové svorkovnice</t>
  </si>
  <si>
    <t>-489685653</t>
  </si>
  <si>
    <t>19</t>
  </si>
  <si>
    <t>7594305035</t>
  </si>
  <si>
    <t>Montáž součástí počítače náprav kabelového závěru KSL-FP pro RSR</t>
  </si>
  <si>
    <t>1516690990</t>
  </si>
  <si>
    <t>20</t>
  </si>
  <si>
    <t>7594305040</t>
  </si>
  <si>
    <t>Montáž součástí počítače náprav upevňovací kolejnicové čelisti SK 140</t>
  </si>
  <si>
    <t>-1338409528</t>
  </si>
  <si>
    <t>7594305045</t>
  </si>
  <si>
    <t>Montáž součástí počítače náprav AZF upevňovacího šroubu BBK</t>
  </si>
  <si>
    <t>-1279545033</t>
  </si>
  <si>
    <t>68</t>
  </si>
  <si>
    <t>7594305070</t>
  </si>
  <si>
    <t>Montáž součástí počítače náprav skříně pro bloky šíře 84TE BGT 01</t>
  </si>
  <si>
    <t>-1826880925</t>
  </si>
  <si>
    <t>23</t>
  </si>
  <si>
    <t>7592010102</t>
  </si>
  <si>
    <t>Kolové senzory a snímače počítačů náprav Snímač průjezdu kola RSR 180 (5 m kabel)</t>
  </si>
  <si>
    <t>693888739</t>
  </si>
  <si>
    <t>24</t>
  </si>
  <si>
    <t>7592010142</t>
  </si>
  <si>
    <t>Kolové senzory a snímače počítačů náprav Neoprénová ochr. hadice 4,8 m</t>
  </si>
  <si>
    <t>-395251091</t>
  </si>
  <si>
    <t>25</t>
  </si>
  <si>
    <t>7592010152</t>
  </si>
  <si>
    <t>Kolové senzory a snímače počítačů náprav Montážní sada neoprénové ochr.hadice</t>
  </si>
  <si>
    <t>1276608338</t>
  </si>
  <si>
    <t>26</t>
  </si>
  <si>
    <t>7592010168</t>
  </si>
  <si>
    <t>Kolové senzory a snímače počítačů náprav Upevňovací souprava SK150</t>
  </si>
  <si>
    <t>666159730</t>
  </si>
  <si>
    <t>27</t>
  </si>
  <si>
    <t>7592010172</t>
  </si>
  <si>
    <t>Kolové senzory a snímače počítačů náprav Připevňovací čep BBK pro upevňovací soupravu SK140</t>
  </si>
  <si>
    <t>pár</t>
  </si>
  <si>
    <t>-439922906</t>
  </si>
  <si>
    <t>28</t>
  </si>
  <si>
    <t>7592010202</t>
  </si>
  <si>
    <t>Kolové senzory a snímače počítačů náprav Kabelový závěr KSL-FP pro RSR (s EPO)</t>
  </si>
  <si>
    <t>-1708026460</t>
  </si>
  <si>
    <t>143</t>
  </si>
  <si>
    <t>7592010222</t>
  </si>
  <si>
    <t>Kolové senzory a snímače počítačů náprav Kabelový závěr UPMS-11 pro RSR180, 1x EPO 180</t>
  </si>
  <si>
    <t>505086657</t>
  </si>
  <si>
    <t>29</t>
  </si>
  <si>
    <t>7592010206</t>
  </si>
  <si>
    <t>Kolové senzory a snímače počítačů náprav Uzemňovací souprava pro KSL-FP</t>
  </si>
  <si>
    <t>718326669</t>
  </si>
  <si>
    <t>30</t>
  </si>
  <si>
    <t>7592010260</t>
  </si>
  <si>
    <t>Kolové senzory a snímače počítačů náprav Zkušební přípravek RSR SB</t>
  </si>
  <si>
    <t>-2042965594</t>
  </si>
  <si>
    <t>VYK</t>
  </si>
  <si>
    <t>Výkolejka</t>
  </si>
  <si>
    <t>3</t>
  </si>
  <si>
    <t>7590910450</t>
  </si>
  <si>
    <t>Výkolejky Výkolejka ruční S49 pravá návěst vpravo (CV040719001)</t>
  </si>
  <si>
    <t>-309244071</t>
  </si>
  <si>
    <t>7590920090</t>
  </si>
  <si>
    <t>Součásti výkolejek Kontrolní zámek pro polohu výkolejky mimo kol (CV040705019)</t>
  </si>
  <si>
    <t>-1510603684</t>
  </si>
  <si>
    <t>5</t>
  </si>
  <si>
    <t>7590915022</t>
  </si>
  <si>
    <t>Montáž výkolejky s návěstním tělesem se zámkem kontrolním</t>
  </si>
  <si>
    <t>1474689795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</si>
  <si>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</si>
  <si>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7</t>
  </si>
  <si>
    <t>7591305032</t>
  </si>
  <si>
    <t>Montáž zámku výkolekového kontrolního</t>
  </si>
  <si>
    <t>1690431652</t>
  </si>
  <si>
    <t>Montáž zámku výkolekového kontrolního - rozebrání, přetypování a sestavení zámku, oštítkování klíčů, přišroubování zámku na odlitek tělesa držáku klínu výkolejky</t>
  </si>
  <si>
    <t>VNI</t>
  </si>
  <si>
    <t>Vnitřní část</t>
  </si>
  <si>
    <t>65</t>
  </si>
  <si>
    <t>7499151010</t>
  </si>
  <si>
    <t>Dokončovací práce na elektrickém zařízení</t>
  </si>
  <si>
    <t>hod</t>
  </si>
  <si>
    <t>-1356137672</t>
  </si>
  <si>
    <t>Dokončovací práce na elektrickém zařízení - uvádění zařízení do provozu, drobné montážní práce v rozvaděčích, koordinaci se zhotoviteli souvisejících zařízení apod.</t>
  </si>
  <si>
    <t>DK</t>
  </si>
  <si>
    <t>Dopravní kancelář</t>
  </si>
  <si>
    <t>88</t>
  </si>
  <si>
    <t>7590617040</t>
  </si>
  <si>
    <t>Demontáž tlačítka nebo světelné buňky z kolejové desky nebo pultu za provozu</t>
  </si>
  <si>
    <t>-685922096</t>
  </si>
  <si>
    <t>144</t>
  </si>
  <si>
    <t>7590615040</t>
  </si>
  <si>
    <t>Montáž tlačítka, světelné buňky, počitadla, zvonku, relé, R, C do kolejové desky nebo pultu za provozu</t>
  </si>
  <si>
    <t>1718952304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</si>
  <si>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</si>
  <si>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145</t>
  </si>
  <si>
    <t>7590610450</t>
  </si>
  <si>
    <t>Indikační a kolejové desky a ovládací pulty Počítadlo do kolejové desky 24V</t>
  </si>
  <si>
    <t>-2042436931</t>
  </si>
  <si>
    <t>146</t>
  </si>
  <si>
    <t>7590610200</t>
  </si>
  <si>
    <t>Indikační a kolejové desky a ovládací pulty Tlačítko dvoupolohové vratné (CV720769003)</t>
  </si>
  <si>
    <t>712476339</t>
  </si>
  <si>
    <t>SÚ</t>
  </si>
  <si>
    <t>Stavědlová ústředna</t>
  </si>
  <si>
    <t>55</t>
  </si>
  <si>
    <t>7593310430</t>
  </si>
  <si>
    <t xml:space="preserve">Konstrukční díly Panel svorkovnicový  (CV725959001)</t>
  </si>
  <si>
    <t>217837085</t>
  </si>
  <si>
    <t>56</t>
  </si>
  <si>
    <t>7593310450</t>
  </si>
  <si>
    <t xml:space="preserve">Konstrukční díly Panel volné vazby úplný  (CV725719003M)</t>
  </si>
  <si>
    <t>139477562</t>
  </si>
  <si>
    <t>57</t>
  </si>
  <si>
    <t>7594300314</t>
  </si>
  <si>
    <t>Počítače náprav Vnitřní prvky PN Frauscher Panel pro uchycení skříně 84TE do stojanu</t>
  </si>
  <si>
    <t>1459435107</t>
  </si>
  <si>
    <t>58</t>
  </si>
  <si>
    <t>7593310402</t>
  </si>
  <si>
    <t>Konstrukční díly Panel jištění a RC členů (CV803669002)</t>
  </si>
  <si>
    <t>1594442761</t>
  </si>
  <si>
    <t>59</t>
  </si>
  <si>
    <t>7593107020</t>
  </si>
  <si>
    <t>Demontáž měniče rotačního z napájecího stojanu</t>
  </si>
  <si>
    <t>224579308</t>
  </si>
  <si>
    <t>60</t>
  </si>
  <si>
    <t>7593330040</t>
  </si>
  <si>
    <t>Výměnné díly Relé NMŠ 1-2000 (HM0404221990407)</t>
  </si>
  <si>
    <t>1373083781</t>
  </si>
  <si>
    <t>61</t>
  </si>
  <si>
    <t>7593320474</t>
  </si>
  <si>
    <t>Prvky Ochrana přepěťová POKL 94 (HM0358239992977)</t>
  </si>
  <si>
    <t>-1846890289</t>
  </si>
  <si>
    <t>62</t>
  </si>
  <si>
    <t>7593337040</t>
  </si>
  <si>
    <t>Demontáž malorozměrného relé</t>
  </si>
  <si>
    <t>1656598429</t>
  </si>
  <si>
    <t>63</t>
  </si>
  <si>
    <t>7593327100</t>
  </si>
  <si>
    <t>Demontáž pojistky zástrčkové pro zabezpečovací zařízení</t>
  </si>
  <si>
    <t>-1226982907</t>
  </si>
  <si>
    <t>66</t>
  </si>
  <si>
    <t>7593315382</t>
  </si>
  <si>
    <t>Montáž panelu se svorkovnicemi</t>
  </si>
  <si>
    <t>-274395747</t>
  </si>
  <si>
    <t>67</t>
  </si>
  <si>
    <t>7593315380</t>
  </si>
  <si>
    <t>Montáž panelu reléového</t>
  </si>
  <si>
    <t>1747109616</t>
  </si>
  <si>
    <t>7593327110</t>
  </si>
  <si>
    <t>Demontáž pásku zdířkového pojistkového</t>
  </si>
  <si>
    <t>-1444773984</t>
  </si>
  <si>
    <t>PR. ZZ</t>
  </si>
  <si>
    <t>Provizorní zab. zař.</t>
  </si>
  <si>
    <t>47</t>
  </si>
  <si>
    <t>85766173</t>
  </si>
  <si>
    <t>147</t>
  </si>
  <si>
    <t>810305414</t>
  </si>
  <si>
    <t>49</t>
  </si>
  <si>
    <t>7590610600</t>
  </si>
  <si>
    <t>Indikační a kolejové desky a ovládací pulty Tabule pro zavěšování klíčů pro provizorní zabezpečení - pro 5 klíčů od výměn.zámků, pro 8 jízdních cest</t>
  </si>
  <si>
    <t>-1497189048</t>
  </si>
  <si>
    <t>50</t>
  </si>
  <si>
    <t>1804990072</t>
  </si>
  <si>
    <t>148</t>
  </si>
  <si>
    <t>-562269682</t>
  </si>
  <si>
    <t>52</t>
  </si>
  <si>
    <t>7591307012</t>
  </si>
  <si>
    <t>Demontáž zámku výměnového jednoduchého odtlačného</t>
  </si>
  <si>
    <t>684221474</t>
  </si>
  <si>
    <t>149</t>
  </si>
  <si>
    <t>1658871470</t>
  </si>
  <si>
    <t>150</t>
  </si>
  <si>
    <t>7590917020</t>
  </si>
  <si>
    <t>Demontáž výkolejky s návěstním tělesem se zámkem jednoduchým</t>
  </si>
  <si>
    <t>743659808</t>
  </si>
  <si>
    <t>151</t>
  </si>
  <si>
    <t>7590917042</t>
  </si>
  <si>
    <t>Demontáž výkolejky ústřední stavěné bez návěstního tělesa s přestavníkem elektromotorickým</t>
  </si>
  <si>
    <t>-1686163543</t>
  </si>
  <si>
    <t>DEM</t>
  </si>
  <si>
    <t>Demontáže</t>
  </si>
  <si>
    <t>79</t>
  </si>
  <si>
    <t>7590127025</t>
  </si>
  <si>
    <t>Demontáž skříně ŠM, PSK, SKP, SPP, KS</t>
  </si>
  <si>
    <t>484447850</t>
  </si>
  <si>
    <t>Demontáž skříně ŠM, PSK, SKP, SPP, KS - včetně odpojení zařízení od kabelových rozvodů</t>
  </si>
  <si>
    <t>72</t>
  </si>
  <si>
    <t>-1469180331</t>
  </si>
  <si>
    <t>73</t>
  </si>
  <si>
    <t>-1790403689</t>
  </si>
  <si>
    <t>74</t>
  </si>
  <si>
    <t>7591307010</t>
  </si>
  <si>
    <t>Demontáž zámku výměnového jednoduchého</t>
  </si>
  <si>
    <t>-1448814084</t>
  </si>
  <si>
    <t>75</t>
  </si>
  <si>
    <t>7591307014</t>
  </si>
  <si>
    <t>Demontáž zámku výměnového kontrolního</t>
  </si>
  <si>
    <t>-1791496722</t>
  </si>
  <si>
    <t>76</t>
  </si>
  <si>
    <t>7591307172</t>
  </si>
  <si>
    <t>Demontáž součástí zámku ochranné skříňky</t>
  </si>
  <si>
    <t>1640863018</t>
  </si>
  <si>
    <t>77</t>
  </si>
  <si>
    <t>7590307010</t>
  </si>
  <si>
    <t>Demontáž pomocného stavědla</t>
  </si>
  <si>
    <t>-1156826237</t>
  </si>
  <si>
    <t>Demontáž pomocného stavědla - včetně odpojení zařízení od kabelových rozvodů</t>
  </si>
  <si>
    <t>85</t>
  </si>
  <si>
    <t>7594107270</t>
  </si>
  <si>
    <t>Demontáž kosého lanového propojení pro vystřídání fází nezávislá trakce</t>
  </si>
  <si>
    <t>-298423379</t>
  </si>
  <si>
    <t>86</t>
  </si>
  <si>
    <t>7594107310</t>
  </si>
  <si>
    <t>Demontáž kolejnicového lanového propojení z dřevěných pražců</t>
  </si>
  <si>
    <t>1822279784</t>
  </si>
  <si>
    <t>87</t>
  </si>
  <si>
    <t>7593407282</t>
  </si>
  <si>
    <t>Demontáž žlabu betonového složeného T III - K</t>
  </si>
  <si>
    <t>1503212019</t>
  </si>
  <si>
    <t>78</t>
  </si>
  <si>
    <t>7596917030</t>
  </si>
  <si>
    <t>Demontáž telefonních objektů VTO 3 - 11</t>
  </si>
  <si>
    <t>493340878</t>
  </si>
  <si>
    <t>69</t>
  </si>
  <si>
    <t>7591017030</t>
  </si>
  <si>
    <t>Demontáž elektromotorického přestavníku z výhybky s kontrolou jazyků</t>
  </si>
  <si>
    <t>-1062806166</t>
  </si>
  <si>
    <t>70</t>
  </si>
  <si>
    <t>7591037020</t>
  </si>
  <si>
    <t>Demontáž kontrolní tyče kloubové krátké</t>
  </si>
  <si>
    <t>-1257341037</t>
  </si>
  <si>
    <t>71</t>
  </si>
  <si>
    <t>7591037030</t>
  </si>
  <si>
    <t>Demontáž kontrolní tyče kloubové dlouhé</t>
  </si>
  <si>
    <t>-860093807</t>
  </si>
  <si>
    <t>83</t>
  </si>
  <si>
    <t>7592707012</t>
  </si>
  <si>
    <t>Demontáž upozorňovadla předvěstního</t>
  </si>
  <si>
    <t>1273775970</t>
  </si>
  <si>
    <t>84</t>
  </si>
  <si>
    <t>7594207080</t>
  </si>
  <si>
    <t>Demontáž kolejové skříně TJA, TJAP</t>
  </si>
  <si>
    <t>1304525549</t>
  </si>
  <si>
    <t>80</t>
  </si>
  <si>
    <t>7590137010</t>
  </si>
  <si>
    <t>Demontáž objektu kabelového č. v. 49040 (žluťásek)</t>
  </si>
  <si>
    <t>1028363944</t>
  </si>
  <si>
    <t>81</t>
  </si>
  <si>
    <t>7590717032</t>
  </si>
  <si>
    <t>Demontáž světelného návěstidla jednostranného stožárového se 2 svítilnami</t>
  </si>
  <si>
    <t>1701456480</t>
  </si>
  <si>
    <t>Demontáž světelného návěstidla jednostranného stožárového se 2 svítilnami - bez bourání (demontáže) základu</t>
  </si>
  <si>
    <t>82</t>
  </si>
  <si>
    <t>7590717042</t>
  </si>
  <si>
    <t>Demontáž světelného návěstidla jednostranného stožárového s 5 svítilnami</t>
  </si>
  <si>
    <t>1731489980</t>
  </si>
  <si>
    <t>Demontáž světelného návěstidla jednostranného stožárového s 5 svítilnami - bez bourání (demontáže) základu</t>
  </si>
  <si>
    <t>OST</t>
  </si>
  <si>
    <t>Ostatní</t>
  </si>
  <si>
    <t>124</t>
  </si>
  <si>
    <t>7590125030</t>
  </si>
  <si>
    <t>Montáž skříně PSK, SKP, SPP</t>
  </si>
  <si>
    <t>97972627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</si>
  <si>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</si>
  <si>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7590145046</t>
  </si>
  <si>
    <t>Montáž závěru kabelového zabezpečovacího na zemní podpěru UPMP</t>
  </si>
  <si>
    <t>696763675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</si>
  <si>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</si>
  <si>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130</t>
  </si>
  <si>
    <t>7593315425</t>
  </si>
  <si>
    <t>Zhotovení jednoho zapojení při volné vazbě</t>
  </si>
  <si>
    <t>1916773476</t>
  </si>
  <si>
    <t>Zhotovení jednoho zapojení při volné vazbě - naměření vodiče, zatažení a připojení</t>
  </si>
  <si>
    <t>131</t>
  </si>
  <si>
    <t>7593317010</t>
  </si>
  <si>
    <t>Zrušení jednoho zapojení při volné vazbě {odpojení vodiče a jeho vytažení}</t>
  </si>
  <si>
    <t>-1525506089</t>
  </si>
  <si>
    <t>Zrušení jednoho zapojení při volné vazbě {odpojení vodiče a jeho vytažení} - odpojení vodiče a jeho vytažení</t>
  </si>
  <si>
    <t>136</t>
  </si>
  <si>
    <t>7598095075</t>
  </si>
  <si>
    <t>Přezkoušení a regulace proudokruhu světelných návěstidel</t>
  </si>
  <si>
    <t>-577780380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</si>
  <si>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</si>
  <si>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134</t>
  </si>
  <si>
    <t>7598095085</t>
  </si>
  <si>
    <t>Přezkoušení a regulace senzoru počítacího bodu</t>
  </si>
  <si>
    <t>1402739563</t>
  </si>
  <si>
    <t>Přezkoušení a regulace senzoru počítacího bodu - kontrola (nastavení) mechanických parametrů polohy, regulace napájení, kalibrace, kontrola funkce a započítávání, kontrola indikace</t>
  </si>
  <si>
    <t>135</t>
  </si>
  <si>
    <t>7598095090</t>
  </si>
  <si>
    <t>Přezkoušení a regulace počítače náprav včetně vyhotovení protokolu za 1 úsek</t>
  </si>
  <si>
    <t>-279849563</t>
  </si>
  <si>
    <t>Přezkoušení a regulace počítače náprav včetně vyhotovení protokolu za 1 úsek - provedení příslušných měření, nastavení zařízení, přezkoušení funkce a vyhotovení protokolu</t>
  </si>
  <si>
    <t>137</t>
  </si>
  <si>
    <t>7598095145</t>
  </si>
  <si>
    <t>Regulovaní a aktivování autobloku na trati v jednom směru jednoho stanoviště</t>
  </si>
  <si>
    <t>1257720918</t>
  </si>
  <si>
    <t>Regulovaní a aktivování autobloku na trati v jednom směru jednoho stanoviště - přezkoušení a regulování napájecích zdrojů, nastavení jednotlivých obvodů a přezkoušení jejich funkce, regulace a přezkoušení návaznosti na vedlejší stanoviště</t>
  </si>
  <si>
    <t>133</t>
  </si>
  <si>
    <t>7598095185</t>
  </si>
  <si>
    <t>Přezkoušení vlakových cest (vlakových i posunových) za 1 vlakovou cestu</t>
  </si>
  <si>
    <t>1072703379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</si>
  <si>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</si>
  <si>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138</t>
  </si>
  <si>
    <t>7598095390</t>
  </si>
  <si>
    <t>Příprava ke komplexním zkouškám za 1 jízdní cestu do 30 výhybek</t>
  </si>
  <si>
    <t>1137953095</t>
  </si>
  <si>
    <t>Příprava ke komplexním zkouškám za 1 jízdní cestu do 30 výhybek - oživení, seřízení a nastavení zařízení s ohledem na postup jeho uvádění do provozu</t>
  </si>
  <si>
    <t>139</t>
  </si>
  <si>
    <t>7598095460</t>
  </si>
  <si>
    <t>Komplexní zkouška za 1 jízdní cestu do 30 výhybek</t>
  </si>
  <si>
    <t>-2093274277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</si>
  <si>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</si>
  <si>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140</t>
  </si>
  <si>
    <t>7598095546</t>
  </si>
  <si>
    <t>Vyhotovení protokolu UTZ pro SZZ reléové a elektronické do 10 výhybkových jednotek</t>
  </si>
  <si>
    <t>-1090470425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</si>
  <si>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</si>
  <si>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141</t>
  </si>
  <si>
    <t>7598095620</t>
  </si>
  <si>
    <t>Vyhotovení revizní zprávy SZZ reléové do 10 přestavníků</t>
  </si>
  <si>
    <t>287003777</t>
  </si>
  <si>
    <t>Vyhotovení revizní zprávy SZZ reléové do 10 přestavníků - vykonání prohlídky a zkoušky pro napájení elektrického zařízení včetně vyhotovení revizní zprávy podle vyhl. 100/1995 Sb. a norem ČSN</t>
  </si>
  <si>
    <t>142</t>
  </si>
  <si>
    <t>7598095700</t>
  </si>
  <si>
    <t>Dozor pracovníků provozovatele při práci na živém zařízení</t>
  </si>
  <si>
    <t>1392588461</t>
  </si>
  <si>
    <t>02 - Zemní práce</t>
  </si>
  <si>
    <t>HSV - Práce a dodávky HSV</t>
  </si>
  <si>
    <t xml:space="preserve">    1 - Zemní práce</t>
  </si>
  <si>
    <t xml:space="preserve">    5 - Komunikace pozemní</t>
  </si>
  <si>
    <t>M - Práce a dodávky M</t>
  </si>
  <si>
    <t xml:space="preserve">    46-M - Zemní práce při extr.mont.pracích</t>
  </si>
  <si>
    <t>HSV</t>
  </si>
  <si>
    <t>Práce a dodávky HSV</t>
  </si>
  <si>
    <t>141721212</t>
  </si>
  <si>
    <t>Řízený zemní protlak délky do 50 m hloubky do 6 m s protlačením potrubí vnějšího průměru vrtu do 110 mm v hornině třídy těžitelnosti I a II, skupiny 1 až 4</t>
  </si>
  <si>
    <t>CS ÚRS 2022 02</t>
  </si>
  <si>
    <t>-88690703</t>
  </si>
  <si>
    <t>Řízený zemní protlak délky protlaku do 50 m v hornině třídy těžitelnosti I a II, skupiny 1 až 4 včetně protlačení trub v hloubce do 6 m vnějšího průměru vrtu přes 90 do 110 mm</t>
  </si>
  <si>
    <t>141721214</t>
  </si>
  <si>
    <t>Řízený zemní protlak délky do 50 m hloubky do 6 m s protlačením potrubí vnějšího průměru vrtu do 180 mm v hornině třídy těžitelnosti I a II, skupiny 1 až 4</t>
  </si>
  <si>
    <t>600055619</t>
  </si>
  <si>
    <t>Řízený zemní protlak délky protlaku do 50 m v hornině třídy těžitelnosti I a II, skupiny 1 až 4 včetně protlačení trub v hloubce do 6 m vnějšího průměru vrtu přes 140 do 180 mm</t>
  </si>
  <si>
    <t>Komunikace pozemní</t>
  </si>
  <si>
    <t>58343930</t>
  </si>
  <si>
    <t>kamenivo drcené hrubé frakce 16/32</t>
  </si>
  <si>
    <t>t</t>
  </si>
  <si>
    <t>-825774249</t>
  </si>
  <si>
    <t>58343810</t>
  </si>
  <si>
    <t>kamenivo drcené hrubé frakce 4/8</t>
  </si>
  <si>
    <t>1765994831</t>
  </si>
  <si>
    <t>512533121</t>
  </si>
  <si>
    <t>Odstranění kolejového lože z kameniva mezi pražci koleje</t>
  </si>
  <si>
    <t>m3</t>
  </si>
  <si>
    <t>-482135844</t>
  </si>
  <si>
    <t>Odstranění kolejového lože s přehozením materiálu na vzdálenost do 3 m s naložením na dopravní prostředek z kameniva (drceného nebo štěrkopísku) mezi pražci koleje nebo kolejového rozvětvení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</si>
  <si>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</si>
  <si>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</si>
  <si>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</si>
  <si>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</si>
  <si>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</si>
  <si>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</si>
  <si>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-1532032019</t>
  </si>
  <si>
    <t>Vytyčení trasy vedení kabelového (podzemního) v obvodu železniční stanice</t>
  </si>
  <si>
    <t>460131114</t>
  </si>
  <si>
    <t>Hloubení nezapažených jam při elektromontážích ručně v hornině tř II skupiny 4</t>
  </si>
  <si>
    <t>1235486376</t>
  </si>
  <si>
    <t>Hloubení nezapažených jam ručně včetně urovnání dna s přemístěním výkopku do vzdálenosti 3 m od okraje jámy nebo s naložením na dopravní prostředek v hornině třídy těžitelnosti II skupiny 4</t>
  </si>
  <si>
    <t>460161143</t>
  </si>
  <si>
    <t>Hloubení kabelových rýh ručně š 35 cm hl 50 cm v hornině tř II skupiny 4</t>
  </si>
  <si>
    <t>-431347304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</si>
  <si>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II skupiny 4</t>
  </si>
  <si>
    <t>460161173</t>
  </si>
  <si>
    <t>Hloubení kabelových rýh ručně š 35 cm hl 80 cm v hornině tř II skupiny 4</t>
  </si>
  <si>
    <t>-1610740672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</si>
  <si>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</si>
  <si>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460161183</t>
  </si>
  <si>
    <t>Hloubení kabelových rýh ručně š 35 cm hl 90 cm v hornině tř II skupiny 4</t>
  </si>
  <si>
    <t>-1938582068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</si>
  <si>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</si>
  <si>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460161243</t>
  </si>
  <si>
    <t>Hloubení kabelových rýh ručně š 50 cm hl 50 cm v hornině tř II skupiny 4</t>
  </si>
  <si>
    <t>-774819472</t>
  </si>
  <si>
    <t>Hloubení zapažených i nezapažených kabelových rýh ručně včetně urovnání dna s přemístěním výkopku do vzdálenosti 3 m od okraje jámy nebo s naložením na dopravní prostředek šířky 50 cm hloubky 50 cm v hornině třídy těžitelnosti II skupiny 4</t>
  </si>
  <si>
    <t>460161283</t>
  </si>
  <si>
    <t>Hloubení kabelových rýh ručně š 50 cm hl 90 cm v hornině tř II skupiny 4</t>
  </si>
  <si>
    <t>1998079304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</si>
  <si>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II skupiny 4</t>
  </si>
  <si>
    <t>460161453</t>
  </si>
  <si>
    <t>Hloubení kabelových rýh ručně š 65 cm hl 90 cm v hornině tř II skupiny 4</t>
  </si>
  <si>
    <t>-1919335546</t>
  </si>
  <si>
    <t>Hloubení zapažených i nezapažených kabelových rýh ručně včetně urovnání dna s přemístěním výkopku do vzdálenosti 3 m od okraje jámy nebo s naložením na dopravní prostředek šířky 65 cm hloubky 90 cm v hornině třídy těžitelnosti II skupiny 4</t>
  </si>
  <si>
    <t>460391124</t>
  </si>
  <si>
    <t>Zásyp jam při elektromontážích ručně se zhutněním z hornin třídy II skupiny 4</t>
  </si>
  <si>
    <t>1236007362</t>
  </si>
  <si>
    <t>Zásyp jam ručně s uložením výkopku ve vrstvách a úpravou povrchu s přemístění sypaniny ze vzdálenosti do 10 m se zhutněním z horniny třídy těžitelnosti II skupiny 4</t>
  </si>
  <si>
    <t>460431153</t>
  </si>
  <si>
    <t>Zásyp kabelových rýh ručně se zhutněním š 35 cm hl 50 cm z horniny tř II skupiny 4</t>
  </si>
  <si>
    <t>-961052402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</si>
  <si>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</si>
  <si>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460431183</t>
  </si>
  <si>
    <t>Zásyp kabelových rýh ručně se zhutněním š 35 cm hl 80 cm z horniny tř II skupiny 4</t>
  </si>
  <si>
    <t>390770086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</si>
  <si>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</si>
  <si>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10</t>
  </si>
  <si>
    <t>460431193</t>
  </si>
  <si>
    <t>Zásyp kabelových rýh ručně se zhutněním š 35 cm hl 90 cm z horniny tř II skupiny 4</t>
  </si>
  <si>
    <t>1866665673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</si>
  <si>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</si>
  <si>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460431253</t>
  </si>
  <si>
    <t>Zásyp kabelových rýh ručně se zhutněním š 50 cm hl 50 cm z horniny tř II skupiny 4</t>
  </si>
  <si>
    <t>-608386827</t>
  </si>
  <si>
    <t>Zásyp kabelových rýh ručně s přemístění sypaniny ze vzdálenosti do 10 m, s uložením výkopku ve vrstvách včetně zhutnění a úpravy povrchu šířky 50 cm hloubky 50 cm z horniny třídy těžitelnosti II skupiny 4</t>
  </si>
  <si>
    <t>460431293</t>
  </si>
  <si>
    <t>Zásyp kabelových rýh ručně se zhutněním š 50 cm hl 90 cm z horniny tř II skupiny 4</t>
  </si>
  <si>
    <t>848712691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</si>
  <si>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</si>
  <si>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460431473</t>
  </si>
  <si>
    <t>Zásyp kabelových rýh ručně se zhutněním š 65 cm hl 90 cm z horniny tř II skupiny 4</t>
  </si>
  <si>
    <t>1824828876</t>
  </si>
  <si>
    <t>Zásyp kabelových rýh ručně s přemístění sypaniny ze vzdálenosti do 10 m, s uložením výkopku ve vrstvách včetně zhutnění a úpravy povrchu šířky 65 cm hloubky 90 cm z horniny třídy těžitelnosti II skupiny 4</t>
  </si>
  <si>
    <t>22</t>
  </si>
  <si>
    <t>460481132</t>
  </si>
  <si>
    <t>Úprava pláně při elektromontážích v hornině třídy těžitelnosti II skupiny 4 se zhutněním ručně</t>
  </si>
  <si>
    <t>m2</t>
  </si>
  <si>
    <t>-12436063</t>
  </si>
  <si>
    <t>Úprava pláně ručně v hornině třídy těžitelnosti II skupiny 4 se zhutněním</t>
  </si>
  <si>
    <t>PS 02 - Hlubočky - Hlubočky-Mar. Údolí, oprava kabelizace</t>
  </si>
  <si>
    <t>VNI - Vnitřní část RD PZS 12,418</t>
  </si>
  <si>
    <t>926609426</t>
  </si>
  <si>
    <t>1570592047</t>
  </si>
  <si>
    <t>1918152108</t>
  </si>
  <si>
    <t>445856622</t>
  </si>
  <si>
    <t>255036207</t>
  </si>
  <si>
    <t>952795621</t>
  </si>
  <si>
    <t>683548036</t>
  </si>
  <si>
    <t>-687231208</t>
  </si>
  <si>
    <t>1728004027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</si>
  <si>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</si>
  <si>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</si>
  <si>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1345932263</t>
  </si>
  <si>
    <t>7590525463</t>
  </si>
  <si>
    <t>Montáž spojky rovné pro plastové kabely párové Raychem XAGA s konektory UDW2 2 plášť bez pancíře do 10 žil</t>
  </si>
  <si>
    <t>66265061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</si>
  <si>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</si>
  <si>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773780075</t>
  </si>
  <si>
    <t>7590525465</t>
  </si>
  <si>
    <t>Montáž spojky rovné pro plastové kabely párové Raychem XAGA s konektory UDW2 2 plášť bez pancíře do 32 žil</t>
  </si>
  <si>
    <t>1986764987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</si>
  <si>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</si>
  <si>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1053845994</t>
  </si>
  <si>
    <t>-2084989776</t>
  </si>
  <si>
    <t>1685293393</t>
  </si>
  <si>
    <t>-1462626312</t>
  </si>
  <si>
    <t>2078557829</t>
  </si>
  <si>
    <t>1713460227</t>
  </si>
  <si>
    <t>1375894642</t>
  </si>
  <si>
    <t>1552143350</t>
  </si>
  <si>
    <t>-1342273610</t>
  </si>
  <si>
    <t>48</t>
  </si>
  <si>
    <t>743949588</t>
  </si>
  <si>
    <t>-910100760</t>
  </si>
  <si>
    <t>-1462919636</t>
  </si>
  <si>
    <t>-1833623595</t>
  </si>
  <si>
    <t>53</t>
  </si>
  <si>
    <t>1900927998</t>
  </si>
  <si>
    <t>914086784</t>
  </si>
  <si>
    <t>Atypická kabelizace na propustcích</t>
  </si>
  <si>
    <t>-754016032</t>
  </si>
  <si>
    <t>7592700795</t>
  </si>
  <si>
    <t>Upozorňovadla, značky Návěsti označující místo na trati Upozorňovadlo vzdálenostní 1 pruh šikmý fólie (HM0404127150010)</t>
  </si>
  <si>
    <t>-1248920887</t>
  </si>
  <si>
    <t>7592700810</t>
  </si>
  <si>
    <t>Upozorňovadla, značky Návěsti označující místo na trati Upozorňovadlo vzdálenostní 2 pruhy šikmé fólie (HM0404127160020)</t>
  </si>
  <si>
    <t>355256891</t>
  </si>
  <si>
    <t>7592700820</t>
  </si>
  <si>
    <t>Upozorňovadla, značky Návěsti označující místo na trati Upozorňovadlo vzdálenostní 3 pruhy šikmé fólie (HM0404127170030)</t>
  </si>
  <si>
    <t>-632424568</t>
  </si>
  <si>
    <t>7592700830</t>
  </si>
  <si>
    <t>Upozorňovadla, značky Návěsti označující místo na trati Upozorňovadlo vzdálenostní 4 pruhy šikmé fólie (HM0404127180040)</t>
  </si>
  <si>
    <t>-1885678823</t>
  </si>
  <si>
    <t>7592701055</t>
  </si>
  <si>
    <t>Upozorňovadla, značky Návěsti označující místo na trati Upozorň.vzdál.1 trojúhelní úplné norma 00108A (HM0404129990561)</t>
  </si>
  <si>
    <t>-693016869</t>
  </si>
  <si>
    <t>7592701060</t>
  </si>
  <si>
    <t>Upozorňovadla, značky Návěsti označující místo na trati Upozorň.vzdál.2 trojúhelní úplné norma 00108B (HM0404129990562)</t>
  </si>
  <si>
    <t>-2022640245</t>
  </si>
  <si>
    <t>7592701065</t>
  </si>
  <si>
    <t>Upozorňovadla, značky Návěsti označující místo na trati Upozorň.vzdál.3 trojúhelní úplné norma 00108C (HM0404129990563)</t>
  </si>
  <si>
    <t>-261542764</t>
  </si>
  <si>
    <t>7592705014</t>
  </si>
  <si>
    <t>Montáž upozorňovadla vysokého na sloupek</t>
  </si>
  <si>
    <t>1649687864</t>
  </si>
  <si>
    <t>7594110200</t>
  </si>
  <si>
    <t>Lanové propojení s kolíkovým ukončením LAI 1xFe9/190 norma 703029132 (HM0404223990154AV.00190)</t>
  </si>
  <si>
    <t>806140156</t>
  </si>
  <si>
    <t>7594105310</t>
  </si>
  <si>
    <t>Montáž lanového propojení kolejnicového na dřevěné pražce do 2,9 m</t>
  </si>
  <si>
    <t>-1439687407</t>
  </si>
  <si>
    <t>Montáž lanového propojení kolejnicového na dřevěné pražce do 2,9 m - příčné nebo podélné propojení kolejnic přímých kolejí a na výhybkách; usazení pražců mezi souběžnými kolejemi nebo podél koleje; připevnění lanového propojení na pražce nebo montážní trámky</t>
  </si>
  <si>
    <t>1052352753</t>
  </si>
  <si>
    <t>-1199118490</t>
  </si>
  <si>
    <t>-424396890</t>
  </si>
  <si>
    <t>-1396670432</t>
  </si>
  <si>
    <t>-271835033</t>
  </si>
  <si>
    <t>-1201342483</t>
  </si>
  <si>
    <t>-2100272963</t>
  </si>
  <si>
    <t>15046862</t>
  </si>
  <si>
    <t>1805129796</t>
  </si>
  <si>
    <t>88523900</t>
  </si>
  <si>
    <t>1316310037</t>
  </si>
  <si>
    <t>199645442</t>
  </si>
  <si>
    <t>-1314903526</t>
  </si>
  <si>
    <t>-1167883169</t>
  </si>
  <si>
    <t>-2037370621</t>
  </si>
  <si>
    <t>-1016217199</t>
  </si>
  <si>
    <t>-989220425</t>
  </si>
  <si>
    <t>1820394731</t>
  </si>
  <si>
    <t>Vnitřní část RD PZS 12,418</t>
  </si>
  <si>
    <t>63961184</t>
  </si>
  <si>
    <t>-1259520935</t>
  </si>
  <si>
    <t>37</t>
  </si>
  <si>
    <t>7593320126</t>
  </si>
  <si>
    <t>Prvky Pojistka zástrčková 0,5A (CV719039001)</t>
  </si>
  <si>
    <t>-881590730</t>
  </si>
  <si>
    <t>38</t>
  </si>
  <si>
    <t>7593320099</t>
  </si>
  <si>
    <t>Prvky Pásek zdíř.pro zástrč.poj. 0,5A (CV719029001)</t>
  </si>
  <si>
    <t>650809031</t>
  </si>
  <si>
    <t>7593325100</t>
  </si>
  <si>
    <t>Montáž pojistky zástrčkové pro zabezpečovací zařízení</t>
  </si>
  <si>
    <t>784098343</t>
  </si>
  <si>
    <t>Montáž pojistky zástrčkové pro zabezpečovací zařízení - včetně zapojení a označení</t>
  </si>
  <si>
    <t>40</t>
  </si>
  <si>
    <t>7593325110</t>
  </si>
  <si>
    <t>Montáž pásku zdířkového pojistkového</t>
  </si>
  <si>
    <t>1117784141</t>
  </si>
  <si>
    <t>Montáž pásku zdířkového pojistkového - včetně zapojení a označení</t>
  </si>
  <si>
    <t>36</t>
  </si>
  <si>
    <t>-1481688202</t>
  </si>
  <si>
    <t>32</t>
  </si>
  <si>
    <t>7598095445</t>
  </si>
  <si>
    <t>Příprava ke komplexním zkouškám automatických přejezdových zabezpečovacích zařízení bez závor jednokolejné</t>
  </si>
  <si>
    <t>-1810498864</t>
  </si>
  <si>
    <t>Příprava ke komplexním zkouškám automatických přejezdových zabezpečovacích zařízení bez závor jednokolejné - oživení, seřízení a nastavení zařízení s ohledem na postup jeho uvádění do provozu</t>
  </si>
  <si>
    <t>7598095515</t>
  </si>
  <si>
    <t>Komplexní zkouška automatických přejezdových zabezpečovacích zařízení bez závor jednokolejné</t>
  </si>
  <si>
    <t>1001267915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</si>
  <si>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</si>
  <si>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41</t>
  </si>
  <si>
    <t>-1909852634</t>
  </si>
  <si>
    <t>-1792587756</t>
  </si>
  <si>
    <t>7592707014</t>
  </si>
  <si>
    <t>Demontáž upozorňovadla vysokého</t>
  </si>
  <si>
    <t>-1533908487</t>
  </si>
  <si>
    <t>1144530684</t>
  </si>
  <si>
    <t>7590120120</t>
  </si>
  <si>
    <t xml:space="preserve">Skříně Základ betonový PSK  (HM0592111090000)</t>
  </si>
  <si>
    <t>-355406320</t>
  </si>
  <si>
    <t>7593407280</t>
  </si>
  <si>
    <t>Demontáž žlabu betonového plnostěnného 20 x 20 - T 2 N</t>
  </si>
  <si>
    <t>-369100283</t>
  </si>
  <si>
    <t>7593500025</t>
  </si>
  <si>
    <t>Trasy kabelového vedení Kabelové žlaby Žlab kabelový T 2 N 26x31x100cm (HM0592120230000)</t>
  </si>
  <si>
    <t>-1237475172</t>
  </si>
  <si>
    <t>560940039</t>
  </si>
  <si>
    <t>-1722293318</t>
  </si>
  <si>
    <t>460010023</t>
  </si>
  <si>
    <t>Vytyčení trasy vedení kabelového podzemního v terénu volném</t>
  </si>
  <si>
    <t>-388604789</t>
  </si>
  <si>
    <t>Vytyčení trasy vedení kabelového (podzemního) ve volném terénu</t>
  </si>
  <si>
    <t>1388898802</t>
  </si>
  <si>
    <t>-1194338656</t>
  </si>
  <si>
    <t>1710811241</t>
  </si>
  <si>
    <t>1948666974</t>
  </si>
  <si>
    <t>270705866</t>
  </si>
  <si>
    <t>-1801716597</t>
  </si>
  <si>
    <t>CS ÚRS 2021 01</t>
  </si>
  <si>
    <t>1253916857</t>
  </si>
  <si>
    <t>PS 03 - Hlubočky-Mar. Údolí, úprava zabezpečovacího zařízení</t>
  </si>
  <si>
    <t>-1640814145</t>
  </si>
  <si>
    <t>-844342905</t>
  </si>
  <si>
    <t>126216035</t>
  </si>
  <si>
    <t>-195997791</t>
  </si>
  <si>
    <t>7590521554</t>
  </si>
  <si>
    <t>Venkovní vedení kabelová - metalické sítě Plněné, párované s ochr. vodičem TCEKPFLEY 48 P 1,0 D</t>
  </si>
  <si>
    <t>-1575270549</t>
  </si>
  <si>
    <t>-120893091</t>
  </si>
  <si>
    <t>1946968375</t>
  </si>
  <si>
    <t>-305962528</t>
  </si>
  <si>
    <t>7590525233</t>
  </si>
  <si>
    <t>Montáž kabelu návěstního volně uloženého s jádrem 1 mm Cu TCEKEZE, TCEKFE, TCEKPFLEY, TCEKPFLEZE do 61 P</t>
  </si>
  <si>
    <t>-1484614100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</si>
  <si>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</si>
  <si>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-740368400</t>
  </si>
  <si>
    <t>1394416435</t>
  </si>
  <si>
    <t>-142721419</t>
  </si>
  <si>
    <t>541644316</t>
  </si>
  <si>
    <t>-1226448904</t>
  </si>
  <si>
    <t>-287376369</t>
  </si>
  <si>
    <t>-751623767</t>
  </si>
  <si>
    <t>-1641473808</t>
  </si>
  <si>
    <t>-1558147253</t>
  </si>
  <si>
    <t>7590555146</t>
  </si>
  <si>
    <t>Montáž forma pro kabely TCEKPFLE, TCEKPFLEY, TCEKPFLEZE, TCEKPFLEZY do 48 P 1,0</t>
  </si>
  <si>
    <t>70832019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</si>
  <si>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</si>
  <si>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-1229939240</t>
  </si>
  <si>
    <t>-564315030</t>
  </si>
  <si>
    <t>1427700354</t>
  </si>
  <si>
    <t>1094571322</t>
  </si>
  <si>
    <t>11675871</t>
  </si>
  <si>
    <t>696674867</t>
  </si>
  <si>
    <t>717107557</t>
  </si>
  <si>
    <t>-60124750</t>
  </si>
  <si>
    <t>1966822266</t>
  </si>
  <si>
    <t>-1201188735</t>
  </si>
  <si>
    <t>-890656361</t>
  </si>
  <si>
    <t>7598095070</t>
  </si>
  <si>
    <t>Přezkoušení a regulace elektromotorového přestavníku</t>
  </si>
  <si>
    <t>34979094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</si>
  <si>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</si>
  <si>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989032060</t>
  </si>
  <si>
    <t>7598095135</t>
  </si>
  <si>
    <t>Přezkoušení a regulace kolejových obvodů KOA1 na trati</t>
  </si>
  <si>
    <t>-1943392247</t>
  </si>
  <si>
    <t>Přezkoušení a regulace kolejových obvodů KOA1 na trati - vyzkoušení funkce příslušných funkčních jednotek, detekce poruchy jednotek a chybových indikací, dohledu měničů KO, správného zapojení kolejových obvodů KOA1 do navazujících zařízení, vyzkoušení funkce KOA1 v režimu 2 ze 3, jističů, vyzkoušení zapojení měničů zdrojů kolejového či kódovacího napětí</t>
  </si>
  <si>
    <t>7598095160</t>
  </si>
  <si>
    <t>Přezkoušení a regulace obvodů elektromagnetického zámku</t>
  </si>
  <si>
    <t>2079994168</t>
  </si>
  <si>
    <t>Přezkoušení a regulace obvodů elektromagnetického zámku - kontrola zapojení, provedení příslušných měření, nastavení parametrů, přezkoušení funkce</t>
  </si>
  <si>
    <t>-987057914</t>
  </si>
  <si>
    <t>-439466286</t>
  </si>
  <si>
    <t>-223196695</t>
  </si>
  <si>
    <t>1136787504</t>
  </si>
  <si>
    <t>2144555379</t>
  </si>
  <si>
    <t>-57513419</t>
  </si>
  <si>
    <t>-1382245177</t>
  </si>
  <si>
    <t>1615252989</t>
  </si>
  <si>
    <t>-132346735</t>
  </si>
  <si>
    <t>1996793306</t>
  </si>
  <si>
    <t>-885535279</t>
  </si>
  <si>
    <t>109078037</t>
  </si>
  <si>
    <t>2094954966</t>
  </si>
  <si>
    <t>PS 04 - Hlubočky-Mar. Údolí, kabel TK</t>
  </si>
  <si>
    <t>7593501125</t>
  </si>
  <si>
    <t>Trasy kabelového vedení Chráničky optického kabelu HDPE 6040 průměr 40/33 mm</t>
  </si>
  <si>
    <t>-1533719432</t>
  </si>
  <si>
    <t>7593505200</t>
  </si>
  <si>
    <t>Uložení HDPE trubky do kabelového žlabu</t>
  </si>
  <si>
    <t>7598035170</t>
  </si>
  <si>
    <t>Kontrola tlakutěsnosti HDPE trubky v úseku do 2 000 m</t>
  </si>
  <si>
    <t>-1483187445</t>
  </si>
  <si>
    <t>7598035175</t>
  </si>
  <si>
    <t>Kontrola tlakutěsnosti HDPE trubky za každý metr přes 2 000 m</t>
  </si>
  <si>
    <t>-22612323</t>
  </si>
  <si>
    <t>7598035190</t>
  </si>
  <si>
    <t>Kontrola průchodnosti trubky pro optický kabel</t>
  </si>
  <si>
    <t>7593501195</t>
  </si>
  <si>
    <t>Trasy kabelového vedení Spojky šroubovací pro chráničky optického kabelu HDPE 5050 průměr 40 mm</t>
  </si>
  <si>
    <t>-1542673288</t>
  </si>
  <si>
    <t>7593505220</t>
  </si>
  <si>
    <t>Montáž spojky Plasson na HDPE trubce rovné nebo redukční</t>
  </si>
  <si>
    <t>1918613762</t>
  </si>
  <si>
    <t>7593501143</t>
  </si>
  <si>
    <t xml:space="preserve">Trasy kabelového vedení Chráničky optického kabelu HDPE Koncová zátka Jackmoon  38-46 mm</t>
  </si>
  <si>
    <t>375077435</t>
  </si>
  <si>
    <t>7593505240</t>
  </si>
  <si>
    <t>Montáž koncovky nebo záslepky Plasson na HDPE trubku</t>
  </si>
  <si>
    <t>-823130902</t>
  </si>
  <si>
    <t>7593501095</t>
  </si>
  <si>
    <t>Ohebná dvouplášťová korugovaná chránička průměr 160/136 mm</t>
  </si>
  <si>
    <t>-1682818944</t>
  </si>
  <si>
    <t>7593505102</t>
  </si>
  <si>
    <t xml:space="preserve">Zatažení ochranné trubky HDPE do chráničky </t>
  </si>
  <si>
    <t>1891581819</t>
  </si>
  <si>
    <t>zakrytí trubek výstražnou folií (bez folie)</t>
  </si>
  <si>
    <t>7593500595</t>
  </si>
  <si>
    <t>Trasy kabelového vedení Kabelové krycí desky a pásy Fólie výstražná modrá š. 20cm (HM0673909991020)</t>
  </si>
  <si>
    <t>1542254896</t>
  </si>
  <si>
    <t>7593501820</t>
  </si>
  <si>
    <t>Trasy kabelového vedení Lokátory a markery Ball Marker 1408-XR, fialový zabezpečováci</t>
  </si>
  <si>
    <t>464865400</t>
  </si>
  <si>
    <t>7593505270.1</t>
  </si>
  <si>
    <t>7590520624</t>
  </si>
  <si>
    <t>TCEPKPFLEY 10 x 4 x 0,8</t>
  </si>
  <si>
    <t>-1083945061</t>
  </si>
  <si>
    <t>7590525178</t>
  </si>
  <si>
    <t>Montáž kabelu úložného volně uloženého s jádrem 0,8 mm TCEKE do 50 XN</t>
  </si>
  <si>
    <t>868537593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</si>
  <si>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</si>
  <si>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7590525245</t>
  </si>
  <si>
    <t>Zatažení kabelu do objektu do 9 kg/m</t>
  </si>
  <si>
    <t>1739761878</t>
  </si>
  <si>
    <t>7590525561</t>
  </si>
  <si>
    <t>Montáž smršťovací spojky Raychem bez pancíře na dvouplášťovém celoplastovém kabelu do 48 žil</t>
  </si>
  <si>
    <t>982902160</t>
  </si>
  <si>
    <t>Montáž smršťovací spojky Raychem bez pancíře na dvouplášťovém celoplastovém kabelu do 48 žil - nasazení manžety, spojení žil, převlečení manžety, nahřátí pro její tepelné smrštění, uložení spojky v jámě</t>
  </si>
  <si>
    <t>7590525722</t>
  </si>
  <si>
    <t>Montáž ukončení vodiče v závěru nebo rozvaděči zářezovými svorkovnicemi</t>
  </si>
  <si>
    <t>7590555054</t>
  </si>
  <si>
    <t>Montáž formy pro kabel do délky 0,5 m 10XN</t>
  </si>
  <si>
    <t>7593500130</t>
  </si>
  <si>
    <t>Trasy kabelového vedení Kabelové žlaby (130x140) spodní + vrchní díl plast</t>
  </si>
  <si>
    <t>2027216017</t>
  </si>
  <si>
    <t>7593500135</t>
  </si>
  <si>
    <t>Trasy kabelového vedení Kabelové žlaby (130x140) spojka plast</t>
  </si>
  <si>
    <t>-1830972962</t>
  </si>
  <si>
    <t>-35231405</t>
  </si>
  <si>
    <t>7498200010</t>
  </si>
  <si>
    <t>ED řídící pracoviště ED řídící pracoviště Datový rozvaděč (RACK) Skříň datového rozváděče 19" pro servery kompletní, vč.napájecího rozvodu, přepěťových ochran a ventilačních jednotek</t>
  </si>
  <si>
    <t>-64149582</t>
  </si>
  <si>
    <t>7593315330</t>
  </si>
  <si>
    <t>Montáž/posun datové skříně rack</t>
  </si>
  <si>
    <t>7593310001</t>
  </si>
  <si>
    <t>Konstrukční díly Napájecí panel 6x230V s přepěťovou ochranou</t>
  </si>
  <si>
    <t>-751190810</t>
  </si>
  <si>
    <t>7593320663R</t>
  </si>
  <si>
    <t>Nosník konstrukčních skupin 19" 3U</t>
  </si>
  <si>
    <t>294763754</t>
  </si>
  <si>
    <t>7593315390</t>
  </si>
  <si>
    <t>Montáž panelu (kazety, vany desek plošných spojů) plast do RACKU 19"</t>
  </si>
  <si>
    <t>7590525060</t>
  </si>
  <si>
    <t>Přistavení a příprava délky z kabelového bubnu do 25 čtyřek</t>
  </si>
  <si>
    <t>7491510070</t>
  </si>
  <si>
    <t>Protipožární a kabelové ucpávky Protipožární ucpávky a tmely prostupu kabelového pr.do 110 mm, do EI 90 min.</t>
  </si>
  <si>
    <t>-334707411</t>
  </si>
  <si>
    <t>7590550149</t>
  </si>
  <si>
    <t>Forma kabelová, drátová a doplňky vnitřní instalace Montážní rám pro LSA lišty Profilový nosič konstrukčních skupin LSA do 19“ skříní</t>
  </si>
  <si>
    <t>-1558529714</t>
  </si>
  <si>
    <t>7590550194</t>
  </si>
  <si>
    <t>Forma kabelová, drátová a doplňky vnitřní instalace LSA lišty LSA-PLUS lišta rozpojovací 2/10</t>
  </si>
  <si>
    <t>215664300</t>
  </si>
  <si>
    <t>7590550209</t>
  </si>
  <si>
    <t>Forma kabelová, drátová a doplňky vnitřní instalace LSA lišty Magazín přepěťové ochrany pro LSA-PLUS 2/10</t>
  </si>
  <si>
    <t>1231294098</t>
  </si>
  <si>
    <t>7590550219</t>
  </si>
  <si>
    <t>Forma kabelová, drátová a doplňky vnitřní instalace LSA lišty Přepěťové ochrany 8x6, MK, 230V 20kA/20A</t>
  </si>
  <si>
    <t>611220327</t>
  </si>
  <si>
    <t>7590550199</t>
  </si>
  <si>
    <t>Forma kabelová, drátová a doplňky vnitřní instalace LSA lišty Zemnící lišta pro moduly 2/10</t>
  </si>
  <si>
    <t>-1521678702</t>
  </si>
  <si>
    <t>7590550204</t>
  </si>
  <si>
    <t>Forma kabelová, drátová a doplňky vnitřní instalace LSA lišty Štítek sklopný pro LSA-PLUS 10 párů</t>
  </si>
  <si>
    <t>-622795064</t>
  </si>
  <si>
    <t>7590525725</t>
  </si>
  <si>
    <t>Montáž svorkovnice LSA-PLUS</t>
  </si>
  <si>
    <t>7590525670</t>
  </si>
  <si>
    <t>Montáž ukončení celoplastového kabelu v závěru nebo rozvaděči se zářezovými svorkovnicemi zářezová technologie LSA do 10 čtyřek</t>
  </si>
  <si>
    <t>7590525767</t>
  </si>
  <si>
    <t>Úpravení konců kabelu k číslování jednostrannému</t>
  </si>
  <si>
    <t>7598025005</t>
  </si>
  <si>
    <t>Měření dálkových kabelů stejnosměrné kontrolní kabelů čtyřky</t>
  </si>
  <si>
    <t>7593321521</t>
  </si>
  <si>
    <t>Prvky Translátor 600:600 (4kV)</t>
  </si>
  <si>
    <t>-422776476</t>
  </si>
  <si>
    <t>7593315320</t>
  </si>
  <si>
    <t>Montáž translátoru</t>
  </si>
  <si>
    <t>7590527120</t>
  </si>
  <si>
    <t>Demontáž ukončení vodiče v závěru nebo rozvaděči se zářezovými svorkovnicemi</t>
  </si>
  <si>
    <t>7593507198</t>
  </si>
  <si>
    <t>Demontáž trubek HDPE z kabelovodu či chráničky (žst. Hlubočky, VB)</t>
  </si>
  <si>
    <t>1659775361</t>
  </si>
  <si>
    <t>7593501490</t>
  </si>
  <si>
    <t xml:space="preserve">Trasy kabelového vedení Kabelové komory ROMOLD </t>
  </si>
  <si>
    <t>-1248252034</t>
  </si>
  <si>
    <t>7593501520</t>
  </si>
  <si>
    <t>Trasy kabelového vedení Kabelové komory ROMOLD Víko plastové vodotěsné</t>
  </si>
  <si>
    <t>327318812</t>
  </si>
  <si>
    <t>7593505010</t>
  </si>
  <si>
    <t>Montáž těsnění kabelovodu beztlakového zátkou těsněnou lepidlem</t>
  </si>
  <si>
    <t>-1882984214</t>
  </si>
  <si>
    <t>Montáž těsnění kabelovodu beztlakového zátkou těsněnou lepidlem - zaslepení neobsazeného otvoru kabelovodu zátkou vylisovanou z umělé hmoty utěsněnou lepidlem nebo pryžovou páskou</t>
  </si>
  <si>
    <t>7593505106R</t>
  </si>
  <si>
    <t>zatažení PE trubek do otvoru kabelovodu - nastavení trubky objímkou z PE trubky</t>
  </si>
  <si>
    <t>7590130215</t>
  </si>
  <si>
    <t>Rozdělovače, rozváděče MIS 1b</t>
  </si>
  <si>
    <t>-2096800639</t>
  </si>
  <si>
    <t>7590135032</t>
  </si>
  <si>
    <t>Připevnění kabelového rozvaděče pro vnější i vnitřní instalaci na stěnu</t>
  </si>
  <si>
    <t>7598025020</t>
  </si>
  <si>
    <t>Měření dálkových kabelů závěrečné zkrácené v obou směrech za provozu 12 čtyřek</t>
  </si>
  <si>
    <t>úsek</t>
  </si>
  <si>
    <t>815288209</t>
  </si>
  <si>
    <t>9909000100</t>
  </si>
  <si>
    <t>Poplatek za uložení suti nebo hmot na oficiální skládku</t>
  </si>
  <si>
    <t>971626660</t>
  </si>
  <si>
    <t xml:space="preserve"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</si>
  <si>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</si>
  <si>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</si>
  <si>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751345108</t>
  </si>
  <si>
    <t xml:space="preserve"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</si>
  <si>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</si>
  <si>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</si>
  <si>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1947123739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</si>
  <si>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</si>
  <si>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VRN - VRN</t>
  </si>
  <si>
    <t>VRN - Vedlejší rozpočtové náklady</t>
  </si>
  <si>
    <t xml:space="preserve">    VRN1 - Průzkumné, geodetické a projektové práce</t>
  </si>
  <si>
    <t xml:space="preserve">    VRN4 - Inženýrská činnost</t>
  </si>
  <si>
    <t>9902100200</t>
  </si>
  <si>
    <t xml:space="preserve">Doprava dodávek zhotovitele, dodávek objednatele nebo výzisku mechanizací přes 3,5 t sypanin  do 20 km</t>
  </si>
  <si>
    <t>-1311445730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</si>
  <si>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</si>
  <si>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9902100300</t>
  </si>
  <si>
    <t xml:space="preserve">Doprava dodávek zhotovitele, dodávek objednatele nebo výzisku mechanizací přes 3,5 t sypanin  do 30 km</t>
  </si>
  <si>
    <t>-1698321947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</si>
  <si>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</si>
  <si>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9902100400</t>
  </si>
  <si>
    <t xml:space="preserve">Doprava dodávek zhotovitele, dodávek objednatele nebo výzisku mechanizací přes 3,5 t sypanin  do 40 km</t>
  </si>
  <si>
    <t>-668533081</t>
  </si>
  <si>
    <t>9902100500</t>
  </si>
  <si>
    <t xml:space="preserve">Doprava dodávek zhotovitele, dodávek objednatele nebo výzisku mechanizací přes 3,5 t sypanin  do 60 km</t>
  </si>
  <si>
    <t>-422938472</t>
  </si>
  <si>
    <t>9902200100</t>
  </si>
  <si>
    <t>Doprava dodávek zhotovitele, dodávek objednatele nebo výzisku mechanizací přes 3,5 t objemnějšího kusového materiálu do 10 km</t>
  </si>
  <si>
    <t>-870396255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</si>
  <si>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</si>
  <si>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9902200400</t>
  </si>
  <si>
    <t>Doprava dodávek zhotovitele, dodávek objednatele nebo výzisku mechanizací přes 3,5 t objemnějšího kusového materiálu do 40 km</t>
  </si>
  <si>
    <t>-501852560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</si>
  <si>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</si>
  <si>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9902200500</t>
  </si>
  <si>
    <t>Doprava dodávek zhotovitele, dodávek objednatele nebo výzisku mechanizací přes 3,5 t objemnějšího kusového materiálu do 60 km</t>
  </si>
  <si>
    <t>2128507118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</si>
  <si>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</si>
  <si>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9902200700</t>
  </si>
  <si>
    <t>Doprava dodávek zhotovitele, dodávek objednatele nebo výzisku mechanizací přes 3,5 t objemnějšího kusového materiálu do 100 km</t>
  </si>
  <si>
    <t>487775429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</si>
  <si>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</si>
  <si>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9902201200</t>
  </si>
  <si>
    <t>Doprava dodávek zhotovitele, dodávek objednatele nebo výzisku mechanizací přes 3,5 t objemnějšího kusového materiálu do 350 km</t>
  </si>
  <si>
    <t>925363185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</si>
  <si>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</si>
  <si>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9902900200.1</t>
  </si>
  <si>
    <t xml:space="preserve">Naložení  objemnějšího kusového materiálu, vybouraných hmot</t>
  </si>
  <si>
    <t>-486582326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</si>
  <si>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</si>
  <si>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9903200100</t>
  </si>
  <si>
    <t>Přeprava mechanizace na místo prováděných prací o hmotnosti přes 12 t přes 50 do 100 km</t>
  </si>
  <si>
    <t>-680797736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</si>
  <si>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</si>
  <si>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 xml:space="preserve">Poplatek za uložení nebezpečného odpadu na oficiální skládku  </t>
  </si>
  <si>
    <t>-80564621</t>
  </si>
  <si>
    <t>Vedlejší rozpočtové náklady</t>
  </si>
  <si>
    <t>022101001</t>
  </si>
  <si>
    <t>Geodetické práce Geodetické práce před opravou</t>
  </si>
  <si>
    <t>%</t>
  </si>
  <si>
    <t>1024</t>
  </si>
  <si>
    <t>-1760120514</t>
  </si>
  <si>
    <t>022101021</t>
  </si>
  <si>
    <t>Geodetické práce Geodetické práce po ukončení opravy</t>
  </si>
  <si>
    <t>-1820413170</t>
  </si>
  <si>
    <t>022121001</t>
  </si>
  <si>
    <t>Geodetické práce Diagnostika technické infrastruktury Vytýčení trasy inženýrských sítí</t>
  </si>
  <si>
    <t>-1959047760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</si>
  <si>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</si>
  <si>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024101301</t>
  </si>
  <si>
    <t>Inženýrská činnost posudky (např. statické aj.) a dozory</t>
  </si>
  <si>
    <t>1578031006</t>
  </si>
  <si>
    <t>033121001</t>
  </si>
  <si>
    <t>Provozní vlivy Rušení prací železničním provozem širá trať nebo dopravny s kolejovým rozvětvením s počtem vlaků za směnu 8,5 hod. do 25</t>
  </si>
  <si>
    <t>-1014997640</t>
  </si>
  <si>
    <t>9902900100</t>
  </si>
  <si>
    <t xml:space="preserve">Naložení  sypanin, drobného kusového materiálu, suti  </t>
  </si>
  <si>
    <t>-1481920055</t>
  </si>
  <si>
    <t>9902900200</t>
  </si>
  <si>
    <t xml:space="preserve">Naložení  objemnějšího kusového materiálu, vybouraných hmot  </t>
  </si>
  <si>
    <t>-1051777291</t>
  </si>
  <si>
    <t xml:space="preserve">Poplatek za uložení suti nebo hmot na oficiální skládku  </t>
  </si>
  <si>
    <t>1194677371</t>
  </si>
  <si>
    <t>9909000500</t>
  </si>
  <si>
    <t xml:space="preserve">Poplatek uložení odpadu betonových prefabrikátů  </t>
  </si>
  <si>
    <t>337282095</t>
  </si>
  <si>
    <t>VRN1</t>
  </si>
  <si>
    <t>Průzkumné, geodetické a projektové práce</t>
  </si>
  <si>
    <t>013244000</t>
  </si>
  <si>
    <t>Dokumentace pro provádění stavby</t>
  </si>
  <si>
    <t>CS ÚRS 2019 02</t>
  </si>
  <si>
    <t>-846661137</t>
  </si>
  <si>
    <t>013254000</t>
  </si>
  <si>
    <t>Dokumentace skutečného provedení stavby</t>
  </si>
  <si>
    <t>2056205658</t>
  </si>
  <si>
    <t>VRN4</t>
  </si>
  <si>
    <t>Inženýrská činnost</t>
  </si>
  <si>
    <t>041103000</t>
  </si>
  <si>
    <t>Autorský dozor projektanta</t>
  </si>
  <si>
    <t>CS ÚRS 2017 01</t>
  </si>
  <si>
    <t>-2033148270</t>
  </si>
  <si>
    <t>Inženýrská činnost dozory autorský dozor projektanta</t>
  </si>
  <si>
    <t>SO 01 - Hlubočky, rušení izolovaných styků</t>
  </si>
  <si>
    <t>Hlubočky</t>
  </si>
  <si>
    <t>046 50 263</t>
  </si>
  <si>
    <t>DRAWINGS s.r.o.</t>
  </si>
  <si>
    <t>99 - Přesun hmot a manipulace se sutí</t>
  </si>
  <si>
    <t>5907015415</t>
  </si>
  <si>
    <t>Ojedinělá výměna kolejnic současně s výměnou kompletů a pryžové podložky tv. S49 rozdělení "d"</t>
  </si>
  <si>
    <t>ÚOŽI 2021 01</t>
  </si>
  <si>
    <t>-821297807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</si>
  <si>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</si>
  <si>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VV</t>
  </si>
  <si>
    <t>452,8 "celk. délka vložek"</t>
  </si>
  <si>
    <t>5907050120</t>
  </si>
  <si>
    <t>Dělení kolejnic kyslíkem soustavy S49 nebo T</t>
  </si>
  <si>
    <t>-1127276658</t>
  </si>
  <si>
    <t>Dělení kolejnic kyslíkem soustavy S49 nebo T. Poznámka: 1. V cenách jsou započteny náklady na manipulaci, podložení, označení a provedení řezu kolejnice.</t>
  </si>
  <si>
    <t>452,8/6 "na délku 6m"</t>
  </si>
  <si>
    <t>0,533 "zaokrouhlení"</t>
  </si>
  <si>
    <t>Součet</t>
  </si>
  <si>
    <t>5908070320</t>
  </si>
  <si>
    <t>Souvislé dotahování upevňovadel v koleji s protáčením závitů šrouby svěrkové rozdělení "c"</t>
  </si>
  <si>
    <t>-1572811694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</si>
  <si>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</si>
  <si>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(50+50)/1000 "u kol.vl.č.1"</t>
  </si>
  <si>
    <t>(4*50)/1000 "olomoucké zhlaví"</t>
  </si>
  <si>
    <t>(50+50)/1000 "u kol.vl.č.14"</t>
  </si>
  <si>
    <t>(4*50)/1000 "krnovské zhlaví"</t>
  </si>
  <si>
    <t>(50+50)/1000 "u kol.vl.č.23"</t>
  </si>
  <si>
    <t>5908075210</t>
  </si>
  <si>
    <t>Souvislé dotahování upevňovadel ve výhybce s protáčením závitů šrouby svěrkové výhybka I. generace</t>
  </si>
  <si>
    <t>1593228603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</si>
  <si>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</si>
  <si>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24,8+87+79,5+20,7 "olomoucké zhlaví"</t>
  </si>
  <si>
    <t>42,1+13,6+92,1+23,5+67,8+49,4+24,5 "krnovské zhlaví"</t>
  </si>
  <si>
    <t>5910021020</t>
  </si>
  <si>
    <t>Svařování kolejnic termitem zkrácený předehřev standardní spára svar sériový tv. S49</t>
  </si>
  <si>
    <t>svar</t>
  </si>
  <si>
    <t>-1325392021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</si>
  <si>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</si>
  <si>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77-4 "celk.počet-svary E"</t>
  </si>
  <si>
    <t>5910025130</t>
  </si>
  <si>
    <t>Svařování kolejnic elektrickým obloukem svar jednotlivý tv. S49</t>
  </si>
  <si>
    <t>2040190390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</si>
  <si>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</si>
  <si>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5999005030</t>
  </si>
  <si>
    <t>Třídění kolejnic</t>
  </si>
  <si>
    <t>1023606820</t>
  </si>
  <si>
    <t>Třídění kolejnic. Poznámka: 1. V cenách jsou započteny náklady na manipulaci, vytřídění a uložení materiálu na úložiště nebo do skladu.</t>
  </si>
  <si>
    <t>452,8*0,049 "celk.dl*j.hm"</t>
  </si>
  <si>
    <t>Přesun hmot a manipulace se sutí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</si>
  <si>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</si>
  <si>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-721951456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</si>
  <si>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</si>
  <si>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</si>
  <si>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</si>
  <si>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-1267443393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</si>
  <si>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</si>
  <si>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24,225 "odvoz demontovaného materiálu"</t>
  </si>
  <si>
    <t>9903100100</t>
  </si>
  <si>
    <t>Přeprava mechanizace na místo prováděných prací o hmotnosti do 12 t přes 50 do 100 km</t>
  </si>
  <si>
    <t>868275885</t>
  </si>
  <si>
    <t xml:space="preserve"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</si>
  <si>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033131001</t>
  </si>
  <si>
    <t>Provozní vlivy Organizační zajištění prací při zřizování a udržování BK kolejí a výhybek</t>
  </si>
  <si>
    <t>-1161234906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</si>
  <si>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</si>
  <si>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452,8/2+700+525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</si>
</sst>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20-144-30-311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staničního zabezpečovacího zařízení v ŽST Hlubočky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16. 3. 2021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Signal Projekt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Štěpán Mikš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ROUND(AG95+AG98+AG101+SUM(AG104:AG106),2)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ROUND(AS95+AS98+AS101+SUM(AS104:AS106),2)</f>
        <v>0</v>
      </c>
      <c r="AT94" s="113">
        <f>ROUND(SUM(AV94:AW94),2)</f>
        <v>0</v>
      </c>
      <c r="AU94" s="114">
        <f>ROUND(AU95+AU98+AU101+SUM(AU104:AU106),5)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ROUND(AZ95+AZ98+AZ101+SUM(AZ104:AZ106),2)</f>
        <v>0</v>
      </c>
      <c r="BA94" s="113">
        <f>ROUND(BA95+BA98+BA101+SUM(BA104:BA106),2)</f>
        <v>0</v>
      </c>
      <c r="BB94" s="113">
        <f>ROUND(BB95+BB98+BB101+SUM(BB104:BB106),2)</f>
        <v>0</v>
      </c>
      <c r="BC94" s="113">
        <f>ROUND(BC95+BC98+BC101+SUM(BC104:BC106),2)</f>
        <v>0</v>
      </c>
      <c r="BD94" s="115">
        <f>ROUND(BD95+BD98+BD101+SUM(BD104:BD106),2)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7"/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ROUND(SUM(AG96:AG97),2)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81</v>
      </c>
      <c r="AR95" s="125"/>
      <c r="AS95" s="126">
        <f>ROUND(SUM(AS96:AS97),2)</f>
        <v>0</v>
      </c>
      <c r="AT95" s="127">
        <f>ROUND(SUM(AV95:AW95),2)</f>
        <v>0</v>
      </c>
      <c r="AU95" s="128">
        <f>ROUND(SUM(AU96:AU97),5)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ROUND(SUM(AZ96:AZ97),2)</f>
        <v>0</v>
      </c>
      <c r="BA95" s="127">
        <f>ROUND(SUM(BA96:BA97),2)</f>
        <v>0</v>
      </c>
      <c r="BB95" s="127">
        <f>ROUND(SUM(BB96:BB97),2)</f>
        <v>0</v>
      </c>
      <c r="BC95" s="127">
        <f>ROUND(SUM(BC96:BC97),2)</f>
        <v>0</v>
      </c>
      <c r="BD95" s="129">
        <f>ROUND(SUM(BD96:BD97),2)</f>
        <v>0</v>
      </c>
      <c r="BE95" s="7"/>
      <c r="BS95" s="130" t="s">
        <v>74</v>
      </c>
      <c r="BT95" s="130" t="s">
        <v>82</v>
      </c>
      <c r="BU95" s="130" t="s">
        <v>76</v>
      </c>
      <c r="BV95" s="130" t="s">
        <v>77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4" customFormat="1" ht="16.5" customHeight="1">
      <c r="A96" s="131" t="s">
        <v>85</v>
      </c>
      <c r="B96" s="69"/>
      <c r="C96" s="132"/>
      <c r="D96" s="132"/>
      <c r="E96" s="133" t="s">
        <v>86</v>
      </c>
      <c r="F96" s="133"/>
      <c r="G96" s="133"/>
      <c r="H96" s="133"/>
      <c r="I96" s="133"/>
      <c r="J96" s="132"/>
      <c r="K96" s="133" t="s">
        <v>87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'01 - Zabezpečovací zařízení'!J32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88</v>
      </c>
      <c r="AR96" s="71"/>
      <c r="AS96" s="136">
        <v>0</v>
      </c>
      <c r="AT96" s="137">
        <f>ROUND(SUM(AV96:AW96),2)</f>
        <v>0</v>
      </c>
      <c r="AU96" s="138">
        <f>'01 - Zabezpečovací zařízení'!P132</f>
        <v>0</v>
      </c>
      <c r="AV96" s="137">
        <f>'01 - Zabezpečovací zařízení'!J35</f>
        <v>0</v>
      </c>
      <c r="AW96" s="137">
        <f>'01 - Zabezpečovací zařízení'!J36</f>
        <v>0</v>
      </c>
      <c r="AX96" s="137">
        <f>'01 - Zabezpečovací zařízení'!J37</f>
        <v>0</v>
      </c>
      <c r="AY96" s="137">
        <f>'01 - Zabezpečovací zařízení'!J38</f>
        <v>0</v>
      </c>
      <c r="AZ96" s="137">
        <f>'01 - Zabezpečovací zařízení'!F35</f>
        <v>0</v>
      </c>
      <c r="BA96" s="137">
        <f>'01 - Zabezpečovací zařízení'!F36</f>
        <v>0</v>
      </c>
      <c r="BB96" s="137">
        <f>'01 - Zabezpečovací zařízení'!F37</f>
        <v>0</v>
      </c>
      <c r="BC96" s="137">
        <f>'01 - Zabezpečovací zařízení'!F38</f>
        <v>0</v>
      </c>
      <c r="BD96" s="139">
        <f>'01 - Zabezpečovací zařízení'!F39</f>
        <v>0</v>
      </c>
      <c r="BE96" s="4"/>
      <c r="BT96" s="140" t="s">
        <v>84</v>
      </c>
      <c r="BV96" s="140" t="s">
        <v>77</v>
      </c>
      <c r="BW96" s="140" t="s">
        <v>89</v>
      </c>
      <c r="BX96" s="140" t="s">
        <v>83</v>
      </c>
      <c r="CL96" s="140" t="s">
        <v>1</v>
      </c>
    </row>
    <row r="97" s="4" customFormat="1" ht="16.5" customHeight="1">
      <c r="A97" s="131" t="s">
        <v>85</v>
      </c>
      <c r="B97" s="69"/>
      <c r="C97" s="132"/>
      <c r="D97" s="132"/>
      <c r="E97" s="133" t="s">
        <v>90</v>
      </c>
      <c r="F97" s="133"/>
      <c r="G97" s="133"/>
      <c r="H97" s="133"/>
      <c r="I97" s="133"/>
      <c r="J97" s="132"/>
      <c r="K97" s="133" t="s">
        <v>91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'02 - Zemní práce'!J32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88</v>
      </c>
      <c r="AR97" s="71"/>
      <c r="AS97" s="136">
        <v>0</v>
      </c>
      <c r="AT97" s="137">
        <f>ROUND(SUM(AV97:AW97),2)</f>
        <v>0</v>
      </c>
      <c r="AU97" s="138">
        <f>'02 - Zemní práce'!P125</f>
        <v>0</v>
      </c>
      <c r="AV97" s="137">
        <f>'02 - Zemní práce'!J35</f>
        <v>0</v>
      </c>
      <c r="AW97" s="137">
        <f>'02 - Zemní práce'!J36</f>
        <v>0</v>
      </c>
      <c r="AX97" s="137">
        <f>'02 - Zemní práce'!J37</f>
        <v>0</v>
      </c>
      <c r="AY97" s="137">
        <f>'02 - Zemní práce'!J38</f>
        <v>0</v>
      </c>
      <c r="AZ97" s="137">
        <f>'02 - Zemní práce'!F35</f>
        <v>0</v>
      </c>
      <c r="BA97" s="137">
        <f>'02 - Zemní práce'!F36</f>
        <v>0</v>
      </c>
      <c r="BB97" s="137">
        <f>'02 - Zemní práce'!F37</f>
        <v>0</v>
      </c>
      <c r="BC97" s="137">
        <f>'02 - Zemní práce'!F38</f>
        <v>0</v>
      </c>
      <c r="BD97" s="139">
        <f>'02 - Zemní práce'!F39</f>
        <v>0</v>
      </c>
      <c r="BE97" s="4"/>
      <c r="BT97" s="140" t="s">
        <v>84</v>
      </c>
      <c r="BV97" s="140" t="s">
        <v>77</v>
      </c>
      <c r="BW97" s="140" t="s">
        <v>92</v>
      </c>
      <c r="BX97" s="140" t="s">
        <v>83</v>
      </c>
      <c r="CL97" s="140" t="s">
        <v>1</v>
      </c>
    </row>
    <row r="98" s="7" customFormat="1" ht="24.75" customHeight="1">
      <c r="A98" s="7"/>
      <c r="B98" s="118"/>
      <c r="C98" s="119"/>
      <c r="D98" s="120" t="s">
        <v>93</v>
      </c>
      <c r="E98" s="120"/>
      <c r="F98" s="120"/>
      <c r="G98" s="120"/>
      <c r="H98" s="120"/>
      <c r="I98" s="121"/>
      <c r="J98" s="120" t="s">
        <v>94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ROUND(SUM(AG99:AG100),2)</f>
        <v>0</v>
      </c>
      <c r="AH98" s="121"/>
      <c r="AI98" s="121"/>
      <c r="AJ98" s="121"/>
      <c r="AK98" s="121"/>
      <c r="AL98" s="121"/>
      <c r="AM98" s="121"/>
      <c r="AN98" s="123">
        <f>SUM(AG98,AT98)</f>
        <v>0</v>
      </c>
      <c r="AO98" s="121"/>
      <c r="AP98" s="121"/>
      <c r="AQ98" s="124" t="s">
        <v>81</v>
      </c>
      <c r="AR98" s="125"/>
      <c r="AS98" s="126">
        <f>ROUND(SUM(AS99:AS100),2)</f>
        <v>0</v>
      </c>
      <c r="AT98" s="127">
        <f>ROUND(SUM(AV98:AW98),2)</f>
        <v>0</v>
      </c>
      <c r="AU98" s="128">
        <f>ROUND(SUM(AU99:AU100),5)</f>
        <v>0</v>
      </c>
      <c r="AV98" s="127">
        <f>ROUND(AZ98*L29,2)</f>
        <v>0</v>
      </c>
      <c r="AW98" s="127">
        <f>ROUND(BA98*L30,2)</f>
        <v>0</v>
      </c>
      <c r="AX98" s="127">
        <f>ROUND(BB98*L29,2)</f>
        <v>0</v>
      </c>
      <c r="AY98" s="127">
        <f>ROUND(BC98*L30,2)</f>
        <v>0</v>
      </c>
      <c r="AZ98" s="127">
        <f>ROUND(SUM(AZ99:AZ100),2)</f>
        <v>0</v>
      </c>
      <c r="BA98" s="127">
        <f>ROUND(SUM(BA99:BA100),2)</f>
        <v>0</v>
      </c>
      <c r="BB98" s="127">
        <f>ROUND(SUM(BB99:BB100),2)</f>
        <v>0</v>
      </c>
      <c r="BC98" s="127">
        <f>ROUND(SUM(BC99:BC100),2)</f>
        <v>0</v>
      </c>
      <c r="BD98" s="129">
        <f>ROUND(SUM(BD99:BD100),2)</f>
        <v>0</v>
      </c>
      <c r="BE98" s="7"/>
      <c r="BS98" s="130" t="s">
        <v>74</v>
      </c>
      <c r="BT98" s="130" t="s">
        <v>82</v>
      </c>
      <c r="BU98" s="130" t="s">
        <v>76</v>
      </c>
      <c r="BV98" s="130" t="s">
        <v>77</v>
      </c>
      <c r="BW98" s="130" t="s">
        <v>95</v>
      </c>
      <c r="BX98" s="130" t="s">
        <v>5</v>
      </c>
      <c r="CL98" s="130" t="s">
        <v>1</v>
      </c>
      <c r="CM98" s="130" t="s">
        <v>84</v>
      </c>
    </row>
    <row r="99" s="4" customFormat="1" ht="16.5" customHeight="1">
      <c r="A99" s="131" t="s">
        <v>85</v>
      </c>
      <c r="B99" s="69"/>
      <c r="C99" s="132"/>
      <c r="D99" s="132"/>
      <c r="E99" s="133" t="s">
        <v>86</v>
      </c>
      <c r="F99" s="133"/>
      <c r="G99" s="133"/>
      <c r="H99" s="133"/>
      <c r="I99" s="133"/>
      <c r="J99" s="132"/>
      <c r="K99" s="133" t="s">
        <v>87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'01 - Zabezpečovací zařízení_01'!J32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88</v>
      </c>
      <c r="AR99" s="71"/>
      <c r="AS99" s="136">
        <v>0</v>
      </c>
      <c r="AT99" s="137">
        <f>ROUND(SUM(AV99:AW99),2)</f>
        <v>0</v>
      </c>
      <c r="AU99" s="138">
        <f>'01 - Zabezpečovací zařízení_01'!P128</f>
        <v>0</v>
      </c>
      <c r="AV99" s="137">
        <f>'01 - Zabezpečovací zařízení_01'!J35</f>
        <v>0</v>
      </c>
      <c r="AW99" s="137">
        <f>'01 - Zabezpečovací zařízení_01'!J36</f>
        <v>0</v>
      </c>
      <c r="AX99" s="137">
        <f>'01 - Zabezpečovací zařízení_01'!J37</f>
        <v>0</v>
      </c>
      <c r="AY99" s="137">
        <f>'01 - Zabezpečovací zařízení_01'!J38</f>
        <v>0</v>
      </c>
      <c r="AZ99" s="137">
        <f>'01 - Zabezpečovací zařízení_01'!F35</f>
        <v>0</v>
      </c>
      <c r="BA99" s="137">
        <f>'01 - Zabezpečovací zařízení_01'!F36</f>
        <v>0</v>
      </c>
      <c r="BB99" s="137">
        <f>'01 - Zabezpečovací zařízení_01'!F37</f>
        <v>0</v>
      </c>
      <c r="BC99" s="137">
        <f>'01 - Zabezpečovací zařízení_01'!F38</f>
        <v>0</v>
      </c>
      <c r="BD99" s="139">
        <f>'01 - Zabezpečovací zařízení_01'!F39</f>
        <v>0</v>
      </c>
      <c r="BE99" s="4"/>
      <c r="BT99" s="140" t="s">
        <v>84</v>
      </c>
      <c r="BV99" s="140" t="s">
        <v>77</v>
      </c>
      <c r="BW99" s="140" t="s">
        <v>96</v>
      </c>
      <c r="BX99" s="140" t="s">
        <v>95</v>
      </c>
      <c r="CL99" s="140" t="s">
        <v>1</v>
      </c>
    </row>
    <row r="100" s="4" customFormat="1" ht="16.5" customHeight="1">
      <c r="A100" s="131" t="s">
        <v>85</v>
      </c>
      <c r="B100" s="69"/>
      <c r="C100" s="132"/>
      <c r="D100" s="132"/>
      <c r="E100" s="133" t="s">
        <v>90</v>
      </c>
      <c r="F100" s="133"/>
      <c r="G100" s="133"/>
      <c r="H100" s="133"/>
      <c r="I100" s="133"/>
      <c r="J100" s="132"/>
      <c r="K100" s="133" t="s">
        <v>91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'02 - Zemní práce_01'!J32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88</v>
      </c>
      <c r="AR100" s="71"/>
      <c r="AS100" s="136">
        <v>0</v>
      </c>
      <c r="AT100" s="137">
        <f>ROUND(SUM(AV100:AW100),2)</f>
        <v>0</v>
      </c>
      <c r="AU100" s="138">
        <f>'02 - Zemní práce_01'!P124</f>
        <v>0</v>
      </c>
      <c r="AV100" s="137">
        <f>'02 - Zemní práce_01'!J35</f>
        <v>0</v>
      </c>
      <c r="AW100" s="137">
        <f>'02 - Zemní práce_01'!J36</f>
        <v>0</v>
      </c>
      <c r="AX100" s="137">
        <f>'02 - Zemní práce_01'!J37</f>
        <v>0</v>
      </c>
      <c r="AY100" s="137">
        <f>'02 - Zemní práce_01'!J38</f>
        <v>0</v>
      </c>
      <c r="AZ100" s="137">
        <f>'02 - Zemní práce_01'!F35</f>
        <v>0</v>
      </c>
      <c r="BA100" s="137">
        <f>'02 - Zemní práce_01'!F36</f>
        <v>0</v>
      </c>
      <c r="BB100" s="137">
        <f>'02 - Zemní práce_01'!F37</f>
        <v>0</v>
      </c>
      <c r="BC100" s="137">
        <f>'02 - Zemní práce_01'!F38</f>
        <v>0</v>
      </c>
      <c r="BD100" s="139">
        <f>'02 - Zemní práce_01'!F39</f>
        <v>0</v>
      </c>
      <c r="BE100" s="4"/>
      <c r="BT100" s="140" t="s">
        <v>84</v>
      </c>
      <c r="BV100" s="140" t="s">
        <v>77</v>
      </c>
      <c r="BW100" s="140" t="s">
        <v>97</v>
      </c>
      <c r="BX100" s="140" t="s">
        <v>95</v>
      </c>
      <c r="CL100" s="140" t="s">
        <v>1</v>
      </c>
    </row>
    <row r="101" s="7" customFormat="1" ht="24.75" customHeight="1">
      <c r="A101" s="7"/>
      <c r="B101" s="118"/>
      <c r="C101" s="119"/>
      <c r="D101" s="120" t="s">
        <v>98</v>
      </c>
      <c r="E101" s="120"/>
      <c r="F101" s="120"/>
      <c r="G101" s="120"/>
      <c r="H101" s="120"/>
      <c r="I101" s="121"/>
      <c r="J101" s="120" t="s">
        <v>99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ROUND(SUM(AG102:AG103),2)</f>
        <v>0</v>
      </c>
      <c r="AH101" s="121"/>
      <c r="AI101" s="121"/>
      <c r="AJ101" s="121"/>
      <c r="AK101" s="121"/>
      <c r="AL101" s="121"/>
      <c r="AM101" s="121"/>
      <c r="AN101" s="123">
        <f>SUM(AG101,AT101)</f>
        <v>0</v>
      </c>
      <c r="AO101" s="121"/>
      <c r="AP101" s="121"/>
      <c r="AQ101" s="124" t="s">
        <v>81</v>
      </c>
      <c r="AR101" s="125"/>
      <c r="AS101" s="126">
        <f>ROUND(SUM(AS102:AS103),2)</f>
        <v>0</v>
      </c>
      <c r="AT101" s="127">
        <f>ROUND(SUM(AV101:AW101),2)</f>
        <v>0</v>
      </c>
      <c r="AU101" s="128">
        <f>ROUND(SUM(AU102:AU103),5)</f>
        <v>0</v>
      </c>
      <c r="AV101" s="127">
        <f>ROUND(AZ101*L29,2)</f>
        <v>0</v>
      </c>
      <c r="AW101" s="127">
        <f>ROUND(BA101*L30,2)</f>
        <v>0</v>
      </c>
      <c r="AX101" s="127">
        <f>ROUND(BB101*L29,2)</f>
        <v>0</v>
      </c>
      <c r="AY101" s="127">
        <f>ROUND(BC101*L30,2)</f>
        <v>0</v>
      </c>
      <c r="AZ101" s="127">
        <f>ROUND(SUM(AZ102:AZ103),2)</f>
        <v>0</v>
      </c>
      <c r="BA101" s="127">
        <f>ROUND(SUM(BA102:BA103),2)</f>
        <v>0</v>
      </c>
      <c r="BB101" s="127">
        <f>ROUND(SUM(BB102:BB103),2)</f>
        <v>0</v>
      </c>
      <c r="BC101" s="127">
        <f>ROUND(SUM(BC102:BC103),2)</f>
        <v>0</v>
      </c>
      <c r="BD101" s="129">
        <f>ROUND(SUM(BD102:BD103),2)</f>
        <v>0</v>
      </c>
      <c r="BE101" s="7"/>
      <c r="BS101" s="130" t="s">
        <v>74</v>
      </c>
      <c r="BT101" s="130" t="s">
        <v>82</v>
      </c>
      <c r="BU101" s="130" t="s">
        <v>76</v>
      </c>
      <c r="BV101" s="130" t="s">
        <v>77</v>
      </c>
      <c r="BW101" s="130" t="s">
        <v>100</v>
      </c>
      <c r="BX101" s="130" t="s">
        <v>5</v>
      </c>
      <c r="CL101" s="130" t="s">
        <v>1</v>
      </c>
      <c r="CM101" s="130" t="s">
        <v>84</v>
      </c>
    </row>
    <row r="102" s="4" customFormat="1" ht="16.5" customHeight="1">
      <c r="A102" s="131" t="s">
        <v>85</v>
      </c>
      <c r="B102" s="69"/>
      <c r="C102" s="132"/>
      <c r="D102" s="132"/>
      <c r="E102" s="133" t="s">
        <v>86</v>
      </c>
      <c r="F102" s="133"/>
      <c r="G102" s="133"/>
      <c r="H102" s="133"/>
      <c r="I102" s="133"/>
      <c r="J102" s="132"/>
      <c r="K102" s="133" t="s">
        <v>87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'01 - Zabezpečovací zařízení_02'!J32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88</v>
      </c>
      <c r="AR102" s="71"/>
      <c r="AS102" s="136">
        <v>0</v>
      </c>
      <c r="AT102" s="137">
        <f>ROUND(SUM(AV102:AW102),2)</f>
        <v>0</v>
      </c>
      <c r="AU102" s="138">
        <f>'01 - Zabezpečovací zařízení_02'!P123</f>
        <v>0</v>
      </c>
      <c r="AV102" s="137">
        <f>'01 - Zabezpečovací zařízení_02'!J35</f>
        <v>0</v>
      </c>
      <c r="AW102" s="137">
        <f>'01 - Zabezpečovací zařízení_02'!J36</f>
        <v>0</v>
      </c>
      <c r="AX102" s="137">
        <f>'01 - Zabezpečovací zařízení_02'!J37</f>
        <v>0</v>
      </c>
      <c r="AY102" s="137">
        <f>'01 - Zabezpečovací zařízení_02'!J38</f>
        <v>0</v>
      </c>
      <c r="AZ102" s="137">
        <f>'01 - Zabezpečovací zařízení_02'!F35</f>
        <v>0</v>
      </c>
      <c r="BA102" s="137">
        <f>'01 - Zabezpečovací zařízení_02'!F36</f>
        <v>0</v>
      </c>
      <c r="BB102" s="137">
        <f>'01 - Zabezpečovací zařízení_02'!F37</f>
        <v>0</v>
      </c>
      <c r="BC102" s="137">
        <f>'01 - Zabezpečovací zařízení_02'!F38</f>
        <v>0</v>
      </c>
      <c r="BD102" s="139">
        <f>'01 - Zabezpečovací zařízení_02'!F39</f>
        <v>0</v>
      </c>
      <c r="BE102" s="4"/>
      <c r="BT102" s="140" t="s">
        <v>84</v>
      </c>
      <c r="BV102" s="140" t="s">
        <v>77</v>
      </c>
      <c r="BW102" s="140" t="s">
        <v>101</v>
      </c>
      <c r="BX102" s="140" t="s">
        <v>100</v>
      </c>
      <c r="CL102" s="140" t="s">
        <v>1</v>
      </c>
    </row>
    <row r="103" s="4" customFormat="1" ht="16.5" customHeight="1">
      <c r="A103" s="131" t="s">
        <v>85</v>
      </c>
      <c r="B103" s="69"/>
      <c r="C103" s="132"/>
      <c r="D103" s="132"/>
      <c r="E103" s="133" t="s">
        <v>90</v>
      </c>
      <c r="F103" s="133"/>
      <c r="G103" s="133"/>
      <c r="H103" s="133"/>
      <c r="I103" s="133"/>
      <c r="J103" s="132"/>
      <c r="K103" s="133" t="s">
        <v>91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'02 - Zemní práce_02'!J32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88</v>
      </c>
      <c r="AR103" s="71"/>
      <c r="AS103" s="136">
        <v>0</v>
      </c>
      <c r="AT103" s="137">
        <f>ROUND(SUM(AV103:AW103),2)</f>
        <v>0</v>
      </c>
      <c r="AU103" s="138">
        <f>'02 - Zemní práce_02'!P124</f>
        <v>0</v>
      </c>
      <c r="AV103" s="137">
        <f>'02 - Zemní práce_02'!J35</f>
        <v>0</v>
      </c>
      <c r="AW103" s="137">
        <f>'02 - Zemní práce_02'!J36</f>
        <v>0</v>
      </c>
      <c r="AX103" s="137">
        <f>'02 - Zemní práce_02'!J37</f>
        <v>0</v>
      </c>
      <c r="AY103" s="137">
        <f>'02 - Zemní práce_02'!J38</f>
        <v>0</v>
      </c>
      <c r="AZ103" s="137">
        <f>'02 - Zemní práce_02'!F35</f>
        <v>0</v>
      </c>
      <c r="BA103" s="137">
        <f>'02 - Zemní práce_02'!F36</f>
        <v>0</v>
      </c>
      <c r="BB103" s="137">
        <f>'02 - Zemní práce_02'!F37</f>
        <v>0</v>
      </c>
      <c r="BC103" s="137">
        <f>'02 - Zemní práce_02'!F38</f>
        <v>0</v>
      </c>
      <c r="BD103" s="139">
        <f>'02 - Zemní práce_02'!F39</f>
        <v>0</v>
      </c>
      <c r="BE103" s="4"/>
      <c r="BT103" s="140" t="s">
        <v>84</v>
      </c>
      <c r="BV103" s="140" t="s">
        <v>77</v>
      </c>
      <c r="BW103" s="140" t="s">
        <v>102</v>
      </c>
      <c r="BX103" s="140" t="s">
        <v>100</v>
      </c>
      <c r="CL103" s="140" t="s">
        <v>1</v>
      </c>
    </row>
    <row r="104" s="7" customFormat="1" ht="16.5" customHeight="1">
      <c r="A104" s="131" t="s">
        <v>85</v>
      </c>
      <c r="B104" s="118"/>
      <c r="C104" s="119"/>
      <c r="D104" s="120" t="s">
        <v>103</v>
      </c>
      <c r="E104" s="120"/>
      <c r="F104" s="120"/>
      <c r="G104" s="120"/>
      <c r="H104" s="120"/>
      <c r="I104" s="121"/>
      <c r="J104" s="120" t="s">
        <v>104</v>
      </c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3">
        <f>'PS 04 - Hlubočky-Mar. Údo...'!J30</f>
        <v>0</v>
      </c>
      <c r="AH104" s="121"/>
      <c r="AI104" s="121"/>
      <c r="AJ104" s="121"/>
      <c r="AK104" s="121"/>
      <c r="AL104" s="121"/>
      <c r="AM104" s="121"/>
      <c r="AN104" s="123">
        <f>SUM(AG104,AT104)</f>
        <v>0</v>
      </c>
      <c r="AO104" s="121"/>
      <c r="AP104" s="121"/>
      <c r="AQ104" s="124" t="s">
        <v>81</v>
      </c>
      <c r="AR104" s="125"/>
      <c r="AS104" s="126">
        <v>0</v>
      </c>
      <c r="AT104" s="127">
        <f>ROUND(SUM(AV104:AW104),2)</f>
        <v>0</v>
      </c>
      <c r="AU104" s="128">
        <f>'PS 04 - Hlubočky-Mar. Údo...'!P116</f>
        <v>0</v>
      </c>
      <c r="AV104" s="127">
        <f>'PS 04 - Hlubočky-Mar. Údo...'!J33</f>
        <v>0</v>
      </c>
      <c r="AW104" s="127">
        <f>'PS 04 - Hlubočky-Mar. Údo...'!J34</f>
        <v>0</v>
      </c>
      <c r="AX104" s="127">
        <f>'PS 04 - Hlubočky-Mar. Údo...'!J35</f>
        <v>0</v>
      </c>
      <c r="AY104" s="127">
        <f>'PS 04 - Hlubočky-Mar. Údo...'!J36</f>
        <v>0</v>
      </c>
      <c r="AZ104" s="127">
        <f>'PS 04 - Hlubočky-Mar. Údo...'!F33</f>
        <v>0</v>
      </c>
      <c r="BA104" s="127">
        <f>'PS 04 - Hlubočky-Mar. Údo...'!F34</f>
        <v>0</v>
      </c>
      <c r="BB104" s="127">
        <f>'PS 04 - Hlubočky-Mar. Údo...'!F35</f>
        <v>0</v>
      </c>
      <c r="BC104" s="127">
        <f>'PS 04 - Hlubočky-Mar. Údo...'!F36</f>
        <v>0</v>
      </c>
      <c r="BD104" s="129">
        <f>'PS 04 - Hlubočky-Mar. Údo...'!F37</f>
        <v>0</v>
      </c>
      <c r="BE104" s="7"/>
      <c r="BT104" s="130" t="s">
        <v>82</v>
      </c>
      <c r="BV104" s="130" t="s">
        <v>77</v>
      </c>
      <c r="BW104" s="130" t="s">
        <v>105</v>
      </c>
      <c r="BX104" s="130" t="s">
        <v>5</v>
      </c>
      <c r="CL104" s="130" t="s">
        <v>1</v>
      </c>
      <c r="CM104" s="130" t="s">
        <v>84</v>
      </c>
    </row>
    <row r="105" s="7" customFormat="1" ht="16.5" customHeight="1">
      <c r="A105" s="131" t="s">
        <v>85</v>
      </c>
      <c r="B105" s="118"/>
      <c r="C105" s="119"/>
      <c r="D105" s="120" t="s">
        <v>106</v>
      </c>
      <c r="E105" s="120"/>
      <c r="F105" s="120"/>
      <c r="G105" s="120"/>
      <c r="H105" s="120"/>
      <c r="I105" s="121"/>
      <c r="J105" s="120" t="s">
        <v>106</v>
      </c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  <c r="AG105" s="123">
        <f>'VRN - VRN'!J30</f>
        <v>0</v>
      </c>
      <c r="AH105" s="121"/>
      <c r="AI105" s="121"/>
      <c r="AJ105" s="121"/>
      <c r="AK105" s="121"/>
      <c r="AL105" s="121"/>
      <c r="AM105" s="121"/>
      <c r="AN105" s="123">
        <f>SUM(AG105,AT105)</f>
        <v>0</v>
      </c>
      <c r="AO105" s="121"/>
      <c r="AP105" s="121"/>
      <c r="AQ105" s="124" t="s">
        <v>81</v>
      </c>
      <c r="AR105" s="125"/>
      <c r="AS105" s="126">
        <v>0</v>
      </c>
      <c r="AT105" s="127">
        <f>ROUND(SUM(AV105:AW105),2)</f>
        <v>0</v>
      </c>
      <c r="AU105" s="128">
        <f>'VRN - VRN'!P120</f>
        <v>0</v>
      </c>
      <c r="AV105" s="127">
        <f>'VRN - VRN'!J33</f>
        <v>0</v>
      </c>
      <c r="AW105" s="127">
        <f>'VRN - VRN'!J34</f>
        <v>0</v>
      </c>
      <c r="AX105" s="127">
        <f>'VRN - VRN'!J35</f>
        <v>0</v>
      </c>
      <c r="AY105" s="127">
        <f>'VRN - VRN'!J36</f>
        <v>0</v>
      </c>
      <c r="AZ105" s="127">
        <f>'VRN - VRN'!F33</f>
        <v>0</v>
      </c>
      <c r="BA105" s="127">
        <f>'VRN - VRN'!F34</f>
        <v>0</v>
      </c>
      <c r="BB105" s="127">
        <f>'VRN - VRN'!F35</f>
        <v>0</v>
      </c>
      <c r="BC105" s="127">
        <f>'VRN - VRN'!F36</f>
        <v>0</v>
      </c>
      <c r="BD105" s="129">
        <f>'VRN - VRN'!F37</f>
        <v>0</v>
      </c>
      <c r="BE105" s="7"/>
      <c r="BT105" s="130" t="s">
        <v>82</v>
      </c>
      <c r="BV105" s="130" t="s">
        <v>77</v>
      </c>
      <c r="BW105" s="130" t="s">
        <v>107</v>
      </c>
      <c r="BX105" s="130" t="s">
        <v>5</v>
      </c>
      <c r="CL105" s="130" t="s">
        <v>1</v>
      </c>
      <c r="CM105" s="130" t="s">
        <v>84</v>
      </c>
    </row>
    <row r="106" s="7" customFormat="1" ht="16.5" customHeight="1">
      <c r="A106" s="131" t="s">
        <v>85</v>
      </c>
      <c r="B106" s="118"/>
      <c r="C106" s="119"/>
      <c r="D106" s="120" t="s">
        <v>108</v>
      </c>
      <c r="E106" s="120"/>
      <c r="F106" s="120"/>
      <c r="G106" s="120"/>
      <c r="H106" s="120"/>
      <c r="I106" s="121"/>
      <c r="J106" s="120" t="s">
        <v>109</v>
      </c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3">
        <f>'SO 01 - Hlubočky, rušení ...'!J30</f>
        <v>0</v>
      </c>
      <c r="AH106" s="121"/>
      <c r="AI106" s="121"/>
      <c r="AJ106" s="121"/>
      <c r="AK106" s="121"/>
      <c r="AL106" s="121"/>
      <c r="AM106" s="121"/>
      <c r="AN106" s="123">
        <f>SUM(AG106,AT106)</f>
        <v>0</v>
      </c>
      <c r="AO106" s="121"/>
      <c r="AP106" s="121"/>
      <c r="AQ106" s="124" t="s">
        <v>81</v>
      </c>
      <c r="AR106" s="125"/>
      <c r="AS106" s="141">
        <v>0</v>
      </c>
      <c r="AT106" s="142">
        <f>ROUND(SUM(AV106:AW106),2)</f>
        <v>0</v>
      </c>
      <c r="AU106" s="143">
        <f>'SO 01 - Hlubočky, rušení ...'!P121</f>
        <v>0</v>
      </c>
      <c r="AV106" s="142">
        <f>'SO 01 - Hlubočky, rušení ...'!J33</f>
        <v>0</v>
      </c>
      <c r="AW106" s="142">
        <f>'SO 01 - Hlubočky, rušení ...'!J34</f>
        <v>0</v>
      </c>
      <c r="AX106" s="142">
        <f>'SO 01 - Hlubočky, rušení ...'!J35</f>
        <v>0</v>
      </c>
      <c r="AY106" s="142">
        <f>'SO 01 - Hlubočky, rušení ...'!J36</f>
        <v>0</v>
      </c>
      <c r="AZ106" s="142">
        <f>'SO 01 - Hlubočky, rušení ...'!F33</f>
        <v>0</v>
      </c>
      <c r="BA106" s="142">
        <f>'SO 01 - Hlubočky, rušení ...'!F34</f>
        <v>0</v>
      </c>
      <c r="BB106" s="142">
        <f>'SO 01 - Hlubočky, rušení ...'!F35</f>
        <v>0</v>
      </c>
      <c r="BC106" s="142">
        <f>'SO 01 - Hlubočky, rušení ...'!F36</f>
        <v>0</v>
      </c>
      <c r="BD106" s="144">
        <f>'SO 01 - Hlubočky, rušení ...'!F37</f>
        <v>0</v>
      </c>
      <c r="BE106" s="7"/>
      <c r="BT106" s="130" t="s">
        <v>82</v>
      </c>
      <c r="BV106" s="130" t="s">
        <v>77</v>
      </c>
      <c r="BW106" s="130" t="s">
        <v>110</v>
      </c>
      <c r="BX106" s="130" t="s">
        <v>5</v>
      </c>
      <c r="CL106" s="130" t="s">
        <v>1</v>
      </c>
      <c r="CM106" s="130" t="s">
        <v>84</v>
      </c>
    </row>
    <row r="107" s="2" customFormat="1" ht="30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43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43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</row>
  </sheetData>
  <sheetProtection sheet="1" formatColumns="0" formatRows="0" objects="1" scenarios="1" spinCount="100000" saltValue="vQfuRm7LZnmJMmTRygm9NEti8XyK2MrH8l8Bv82TmhH4ytBrnPfe61eTFwPB+YJyL8HYoSxpu6A4ROaDn26EQg==" hashValue="kLj+toaoHBGtKuuHdC5VxY+pRXEPf6Ve+uRQgXQKtHgxOeE31+rbhGqWfa/lSIhJ5JA2voKkJHZ3ZpeoswU6vA==" algorithmName="SHA-512" password="CC35"/>
  <mergeCells count="86"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  <mergeCell ref="L85:AJ85"/>
    <mergeCell ref="D105:H105"/>
    <mergeCell ref="J105:AF105"/>
    <mergeCell ref="D106:H106"/>
    <mergeCell ref="J106:AF10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AN100:AP100"/>
    <mergeCell ref="AN98:AP98"/>
    <mergeCell ref="AS89:AT91"/>
    <mergeCell ref="AN105:AP105"/>
    <mergeCell ref="AG105:AM105"/>
    <mergeCell ref="AN106:AP106"/>
    <mergeCell ref="AG106:AM106"/>
    <mergeCell ref="AG94:AM94"/>
    <mergeCell ref="AN94:AP94"/>
  </mergeCells>
  <hyperlinks>
    <hyperlink ref="A96" location="'01 - Zabezpečovací zařízení'!C2" display="/"/>
    <hyperlink ref="A97" location="'02 - Zemní práce'!C2" display="/"/>
    <hyperlink ref="A99" location="'01 - Zabezpečovací zařízení_01'!C2" display="/"/>
    <hyperlink ref="A100" location="'02 - Zemní práce_01'!C2" display="/"/>
    <hyperlink ref="A102" location="'01 - Zabezpečovací zařízení_02'!C2" display="/"/>
    <hyperlink ref="A103" location="'02 - Zemní práce_02'!C2" display="/"/>
    <hyperlink ref="A104" location="'PS 04 - Hlubočky-Mar. Údo...'!C2" display="/"/>
    <hyperlink ref="A105" location="'VRN - VRN'!C2" display="/"/>
    <hyperlink ref="A106" location="'SO 01 - Hlubočky, ruše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111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staničního zabezpečovacího zařízení v ŽST Hlubočky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112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1309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1310</v>
      </c>
      <c r="G12" s="37"/>
      <c r="H12" s="37"/>
      <c r="I12" s="149" t="s">
        <v>22</v>
      </c>
      <c r="J12" s="152" t="str">
        <f>'Rekapitulace stavby'!AN8</f>
        <v>16. 3. 2021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>Signal Projekt s.r.o.</v>
      </c>
      <c r="F21" s="37"/>
      <c r="G21" s="37"/>
      <c r="H21" s="37"/>
      <c r="I21" s="149" t="s">
        <v>26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32</v>
      </c>
      <c r="E23" s="37"/>
      <c r="F23" s="37"/>
      <c r="G23" s="37"/>
      <c r="H23" s="37"/>
      <c r="I23" s="149" t="s">
        <v>25</v>
      </c>
      <c r="J23" s="140" t="s">
        <v>1311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1312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35</v>
      </c>
      <c r="E30" s="37"/>
      <c r="F30" s="37"/>
      <c r="G30" s="37"/>
      <c r="H30" s="37"/>
      <c r="I30" s="37"/>
      <c r="J30" s="159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37</v>
      </c>
      <c r="G32" s="37"/>
      <c r="H32" s="37"/>
      <c r="I32" s="160" t="s">
        <v>36</v>
      </c>
      <c r="J32" s="160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39</v>
      </c>
      <c r="E33" s="149" t="s">
        <v>40</v>
      </c>
      <c r="F33" s="162">
        <f>ROUND((SUM(BE121:BE165)),  2)</f>
        <v>0</v>
      </c>
      <c r="G33" s="37"/>
      <c r="H33" s="37"/>
      <c r="I33" s="163">
        <v>0.20999999999999999</v>
      </c>
      <c r="J33" s="162">
        <f>ROUND(((SUM(BE121:BE165))*I33),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41</v>
      </c>
      <c r="F34" s="162">
        <f>ROUND((SUM(BF121:BF165)),  2)</f>
        <v>0</v>
      </c>
      <c r="G34" s="37"/>
      <c r="H34" s="37"/>
      <c r="I34" s="163">
        <v>0.14999999999999999</v>
      </c>
      <c r="J34" s="162">
        <f>ROUND(((SUM(BF121:BF165))*I34),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42</v>
      </c>
      <c r="F35" s="162">
        <f>ROUND((SUM(BG121:BG165)),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43</v>
      </c>
      <c r="F36" s="162">
        <f>ROUND((SUM(BH121:BH165)),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ROUND((SUM(BI121:BI165)),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45</v>
      </c>
      <c r="E39" s="166"/>
      <c r="F39" s="166"/>
      <c r="G39" s="167" t="s">
        <v>46</v>
      </c>
      <c r="H39" s="168" t="s">
        <v>47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48</v>
      </c>
      <c r="E50" s="172"/>
      <c r="F50" s="172"/>
      <c r="G50" s="171" t="s">
        <v>49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4"/>
      <c r="J61" s="176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52</v>
      </c>
      <c r="E65" s="177"/>
      <c r="F65" s="177"/>
      <c r="G65" s="171" t="s">
        <v>53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4"/>
      <c r="J76" s="176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staničního zabezpečovacího zařízení v ŽST Hlubočky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Hlubočky, rušení izolovaných styků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Hlubočky</v>
      </c>
      <c r="G89" s="39"/>
      <c r="H89" s="39"/>
      <c r="I89" s="31" t="s">
        <v>22</v>
      </c>
      <c r="J89" s="78" t="str">
        <f>IF(J12="","",J12)</f>
        <v>16. 3. 2021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Signal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DRAWINGS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117</v>
      </c>
      <c r="D94" s="184"/>
      <c r="E94" s="184"/>
      <c r="F94" s="184"/>
      <c r="G94" s="184"/>
      <c r="H94" s="184"/>
      <c r="I94" s="184"/>
      <c r="J94" s="185" t="s">
        <v>118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119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120</v>
      </c>
    </row>
    <row r="97" s="9" customFormat="1" ht="24.96" customHeight="1">
      <c r="A97" s="9"/>
      <c r="B97" s="187"/>
      <c r="C97" s="188"/>
      <c r="D97" s="189" t="s">
        <v>746</v>
      </c>
      <c r="E97" s="190"/>
      <c r="F97" s="190"/>
      <c r="G97" s="190"/>
      <c r="H97" s="190"/>
      <c r="I97" s="190"/>
      <c r="J97" s="191">
        <f>J122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748</v>
      </c>
      <c r="E98" s="195"/>
      <c r="F98" s="195"/>
      <c r="G98" s="195"/>
      <c r="H98" s="195"/>
      <c r="I98" s="195"/>
      <c r="J98" s="196">
        <f>J123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7"/>
      <c r="C99" s="188"/>
      <c r="D99" s="189" t="s">
        <v>1313</v>
      </c>
      <c r="E99" s="190"/>
      <c r="F99" s="190"/>
      <c r="G99" s="190"/>
      <c r="H99" s="190"/>
      <c r="I99" s="190"/>
      <c r="J99" s="191">
        <f>J153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132</v>
      </c>
      <c r="E100" s="190"/>
      <c r="F100" s="190"/>
      <c r="G100" s="190"/>
      <c r="H100" s="190"/>
      <c r="I100" s="190"/>
      <c r="J100" s="191">
        <f>J156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1216</v>
      </c>
      <c r="E101" s="190"/>
      <c r="F101" s="190"/>
      <c r="G101" s="190"/>
      <c r="H101" s="190"/>
      <c r="I101" s="190"/>
      <c r="J101" s="191">
        <f>J162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133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staničního zabezpečovacího zařízení v ŽST Hlubočky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01 - Hlubočky, rušení izolovaných styků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Hlubočky</v>
      </c>
      <c r="G115" s="39"/>
      <c r="H115" s="39"/>
      <c r="I115" s="31" t="s">
        <v>22</v>
      </c>
      <c r="J115" s="78" t="str">
        <f>IF(J12="","",J12)</f>
        <v>16. 3. 2021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>Signal Projekt s.r.o.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>DRAWINGS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8"/>
      <c r="B120" s="199"/>
      <c r="C120" s="200" t="s">
        <v>134</v>
      </c>
      <c r="D120" s="201" t="s">
        <v>60</v>
      </c>
      <c r="E120" s="201" t="s">
        <v>56</v>
      </c>
      <c r="F120" s="201" t="s">
        <v>57</v>
      </c>
      <c r="G120" s="201" t="s">
        <v>135</v>
      </c>
      <c r="H120" s="201" t="s">
        <v>136</v>
      </c>
      <c r="I120" s="201" t="s">
        <v>137</v>
      </c>
      <c r="J120" s="201" t="s">
        <v>118</v>
      </c>
      <c r="K120" s="202" t="s">
        <v>138</v>
      </c>
      <c r="L120" s="203"/>
      <c r="M120" s="99" t="s">
        <v>1</v>
      </c>
      <c r="N120" s="100" t="s">
        <v>39</v>
      </c>
      <c r="O120" s="100" t="s">
        <v>139</v>
      </c>
      <c r="P120" s="100" t="s">
        <v>140</v>
      </c>
      <c r="Q120" s="100" t="s">
        <v>141</v>
      </c>
      <c r="R120" s="100" t="s">
        <v>142</v>
      </c>
      <c r="S120" s="100" t="s">
        <v>143</v>
      </c>
      <c r="T120" s="101" t="s">
        <v>144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7"/>
      <c r="B121" s="38"/>
      <c r="C121" s="106" t="s">
        <v>145</v>
      </c>
      <c r="D121" s="39"/>
      <c r="E121" s="39"/>
      <c r="F121" s="39"/>
      <c r="G121" s="39"/>
      <c r="H121" s="39"/>
      <c r="I121" s="39"/>
      <c r="J121" s="204">
        <f>BK121</f>
        <v>0</v>
      </c>
      <c r="K121" s="39"/>
      <c r="L121" s="43"/>
      <c r="M121" s="102"/>
      <c r="N121" s="205"/>
      <c r="O121" s="103"/>
      <c r="P121" s="206">
        <f>P122+P153+P156+P162</f>
        <v>0</v>
      </c>
      <c r="Q121" s="103"/>
      <c r="R121" s="206">
        <f>R122+R153+R156+R162</f>
        <v>0</v>
      </c>
      <c r="S121" s="103"/>
      <c r="T121" s="207">
        <f>T122+T153+T156+T162</f>
        <v>24.224800000000002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120</v>
      </c>
      <c r="BK121" s="208">
        <f>BK122+BK153+BK156+BK162</f>
        <v>0</v>
      </c>
    </row>
    <row r="122" s="12" customFormat="1" ht="25.92" customHeight="1">
      <c r="A122" s="12"/>
      <c r="B122" s="209"/>
      <c r="C122" s="210"/>
      <c r="D122" s="211" t="s">
        <v>74</v>
      </c>
      <c r="E122" s="212" t="s">
        <v>751</v>
      </c>
      <c r="F122" s="212" t="s">
        <v>752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P123</f>
        <v>0</v>
      </c>
      <c r="Q122" s="217"/>
      <c r="R122" s="218">
        <f>R123</f>
        <v>0</v>
      </c>
      <c r="S122" s="217"/>
      <c r="T122" s="219">
        <f>T123</f>
        <v>24.224800000000002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82</v>
      </c>
      <c r="AT122" s="221" t="s">
        <v>74</v>
      </c>
      <c r="AU122" s="221" t="s">
        <v>75</v>
      </c>
      <c r="AY122" s="220" t="s">
        <v>148</v>
      </c>
      <c r="BK122" s="222">
        <f>BK123</f>
        <v>0</v>
      </c>
    </row>
    <row r="123" s="12" customFormat="1" ht="22.8" customHeight="1">
      <c r="A123" s="12"/>
      <c r="B123" s="209"/>
      <c r="C123" s="210"/>
      <c r="D123" s="211" t="s">
        <v>74</v>
      </c>
      <c r="E123" s="251" t="s">
        <v>483</v>
      </c>
      <c r="F123" s="251" t="s">
        <v>762</v>
      </c>
      <c r="G123" s="210"/>
      <c r="H123" s="210"/>
      <c r="I123" s="213"/>
      <c r="J123" s="252">
        <f>BK123</f>
        <v>0</v>
      </c>
      <c r="K123" s="210"/>
      <c r="L123" s="215"/>
      <c r="M123" s="216"/>
      <c r="N123" s="217"/>
      <c r="O123" s="217"/>
      <c r="P123" s="218">
        <f>SUM(P124:P152)</f>
        <v>0</v>
      </c>
      <c r="Q123" s="217"/>
      <c r="R123" s="218">
        <f>SUM(R124:R152)</f>
        <v>0</v>
      </c>
      <c r="S123" s="217"/>
      <c r="T123" s="219">
        <f>SUM(T124:T152)</f>
        <v>24.224800000000002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82</v>
      </c>
      <c r="AT123" s="221" t="s">
        <v>74</v>
      </c>
      <c r="AU123" s="221" t="s">
        <v>82</v>
      </c>
      <c r="AY123" s="220" t="s">
        <v>148</v>
      </c>
      <c r="BK123" s="222">
        <f>SUM(BK124:BK152)</f>
        <v>0</v>
      </c>
    </row>
    <row r="124" s="2" customFormat="1" ht="33" customHeight="1">
      <c r="A124" s="37"/>
      <c r="B124" s="38"/>
      <c r="C124" s="242" t="s">
        <v>82</v>
      </c>
      <c r="D124" s="242" t="s">
        <v>190</v>
      </c>
      <c r="E124" s="243" t="s">
        <v>1314</v>
      </c>
      <c r="F124" s="244" t="s">
        <v>1315</v>
      </c>
      <c r="G124" s="245" t="s">
        <v>153</v>
      </c>
      <c r="H124" s="246">
        <v>452.80000000000001</v>
      </c>
      <c r="I124" s="247"/>
      <c r="J124" s="248">
        <f>ROUND(I124*H124,2)</f>
        <v>0</v>
      </c>
      <c r="K124" s="244" t="s">
        <v>1316</v>
      </c>
      <c r="L124" s="43"/>
      <c r="M124" s="249" t="s">
        <v>1</v>
      </c>
      <c r="N124" s="250" t="s">
        <v>40</v>
      </c>
      <c r="O124" s="90"/>
      <c r="P124" s="233">
        <f>O124*H124</f>
        <v>0</v>
      </c>
      <c r="Q124" s="233">
        <v>0</v>
      </c>
      <c r="R124" s="233">
        <f>Q124*H124</f>
        <v>0</v>
      </c>
      <c r="S124" s="233">
        <v>0.053499999999999999</v>
      </c>
      <c r="T124" s="234">
        <f>S124*H124</f>
        <v>24.224800000000002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5" t="s">
        <v>156</v>
      </c>
      <c r="AT124" s="235" t="s">
        <v>190</v>
      </c>
      <c r="AU124" s="235" t="s">
        <v>84</v>
      </c>
      <c r="AY124" s="16" t="s">
        <v>148</v>
      </c>
      <c r="BE124" s="236">
        <f>IF(N124="základní",J124,0)</f>
        <v>0</v>
      </c>
      <c r="BF124" s="236">
        <f>IF(N124="snížená",J124,0)</f>
        <v>0</v>
      </c>
      <c r="BG124" s="236">
        <f>IF(N124="zákl. přenesená",J124,0)</f>
        <v>0</v>
      </c>
      <c r="BH124" s="236">
        <f>IF(N124="sníž. přenesená",J124,0)</f>
        <v>0</v>
      </c>
      <c r="BI124" s="236">
        <f>IF(N124="nulová",J124,0)</f>
        <v>0</v>
      </c>
      <c r="BJ124" s="16" t="s">
        <v>82</v>
      </c>
      <c r="BK124" s="236">
        <f>ROUND(I124*H124,2)</f>
        <v>0</v>
      </c>
      <c r="BL124" s="16" t="s">
        <v>156</v>
      </c>
      <c r="BM124" s="235" t="s">
        <v>1317</v>
      </c>
    </row>
    <row r="125" s="2" customFormat="1">
      <c r="A125" s="37"/>
      <c r="B125" s="38"/>
      <c r="C125" s="39"/>
      <c r="D125" s="237" t="s">
        <v>158</v>
      </c>
      <c r="E125" s="39"/>
      <c r="F125" s="238" t="s">
        <v>1318</v>
      </c>
      <c r="G125" s="39"/>
      <c r="H125" s="39"/>
      <c r="I125" s="239"/>
      <c r="J125" s="39"/>
      <c r="K125" s="39"/>
      <c r="L125" s="43"/>
      <c r="M125" s="240"/>
      <c r="N125" s="241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158</v>
      </c>
      <c r="AU125" s="16" t="s">
        <v>84</v>
      </c>
    </row>
    <row r="126" s="13" customFormat="1">
      <c r="A126" s="13"/>
      <c r="B126" s="258"/>
      <c r="C126" s="259"/>
      <c r="D126" s="237" t="s">
        <v>1319</v>
      </c>
      <c r="E126" s="260" t="s">
        <v>1</v>
      </c>
      <c r="F126" s="261" t="s">
        <v>1320</v>
      </c>
      <c r="G126" s="259"/>
      <c r="H126" s="262">
        <v>452.80000000000001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8" t="s">
        <v>1319</v>
      </c>
      <c r="AU126" s="268" t="s">
        <v>84</v>
      </c>
      <c r="AV126" s="13" t="s">
        <v>84</v>
      </c>
      <c r="AW126" s="13" t="s">
        <v>31</v>
      </c>
      <c r="AX126" s="13" t="s">
        <v>82</v>
      </c>
      <c r="AY126" s="268" t="s">
        <v>148</v>
      </c>
    </row>
    <row r="127" s="2" customFormat="1" ht="16.5" customHeight="1">
      <c r="A127" s="37"/>
      <c r="B127" s="38"/>
      <c r="C127" s="242" t="s">
        <v>84</v>
      </c>
      <c r="D127" s="242" t="s">
        <v>190</v>
      </c>
      <c r="E127" s="243" t="s">
        <v>1321</v>
      </c>
      <c r="F127" s="244" t="s">
        <v>1322</v>
      </c>
      <c r="G127" s="245" t="s">
        <v>186</v>
      </c>
      <c r="H127" s="246">
        <v>76</v>
      </c>
      <c r="I127" s="247"/>
      <c r="J127" s="248">
        <f>ROUND(I127*H127,2)</f>
        <v>0</v>
      </c>
      <c r="K127" s="244" t="s">
        <v>154</v>
      </c>
      <c r="L127" s="43"/>
      <c r="M127" s="249" t="s">
        <v>1</v>
      </c>
      <c r="N127" s="250" t="s">
        <v>40</v>
      </c>
      <c r="O127" s="90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5" t="s">
        <v>156</v>
      </c>
      <c r="AT127" s="235" t="s">
        <v>190</v>
      </c>
      <c r="AU127" s="235" t="s">
        <v>84</v>
      </c>
      <c r="AY127" s="16" t="s">
        <v>148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6" t="s">
        <v>82</v>
      </c>
      <c r="BK127" s="236">
        <f>ROUND(I127*H127,2)</f>
        <v>0</v>
      </c>
      <c r="BL127" s="16" t="s">
        <v>156</v>
      </c>
      <c r="BM127" s="235" t="s">
        <v>1323</v>
      </c>
    </row>
    <row r="128" s="2" customFormat="1">
      <c r="A128" s="37"/>
      <c r="B128" s="38"/>
      <c r="C128" s="39"/>
      <c r="D128" s="237" t="s">
        <v>158</v>
      </c>
      <c r="E128" s="39"/>
      <c r="F128" s="238" t="s">
        <v>1324</v>
      </c>
      <c r="G128" s="39"/>
      <c r="H128" s="39"/>
      <c r="I128" s="239"/>
      <c r="J128" s="39"/>
      <c r="K128" s="39"/>
      <c r="L128" s="43"/>
      <c r="M128" s="240"/>
      <c r="N128" s="241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158</v>
      </c>
      <c r="AU128" s="16" t="s">
        <v>84</v>
      </c>
    </row>
    <row r="129" s="13" customFormat="1">
      <c r="A129" s="13"/>
      <c r="B129" s="258"/>
      <c r="C129" s="259"/>
      <c r="D129" s="237" t="s">
        <v>1319</v>
      </c>
      <c r="E129" s="260" t="s">
        <v>1</v>
      </c>
      <c r="F129" s="261" t="s">
        <v>1325</v>
      </c>
      <c r="G129" s="259"/>
      <c r="H129" s="262">
        <v>75.466999999999999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1319</v>
      </c>
      <c r="AU129" s="268" t="s">
        <v>84</v>
      </c>
      <c r="AV129" s="13" t="s">
        <v>84</v>
      </c>
      <c r="AW129" s="13" t="s">
        <v>31</v>
      </c>
      <c r="AX129" s="13" t="s">
        <v>75</v>
      </c>
      <c r="AY129" s="268" t="s">
        <v>148</v>
      </c>
    </row>
    <row r="130" s="13" customFormat="1">
      <c r="A130" s="13"/>
      <c r="B130" s="258"/>
      <c r="C130" s="259"/>
      <c r="D130" s="237" t="s">
        <v>1319</v>
      </c>
      <c r="E130" s="260" t="s">
        <v>1</v>
      </c>
      <c r="F130" s="261" t="s">
        <v>1326</v>
      </c>
      <c r="G130" s="259"/>
      <c r="H130" s="262">
        <v>0.53300000000000003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1319</v>
      </c>
      <c r="AU130" s="268" t="s">
        <v>84</v>
      </c>
      <c r="AV130" s="13" t="s">
        <v>84</v>
      </c>
      <c r="AW130" s="13" t="s">
        <v>31</v>
      </c>
      <c r="AX130" s="13" t="s">
        <v>75</v>
      </c>
      <c r="AY130" s="268" t="s">
        <v>148</v>
      </c>
    </row>
    <row r="131" s="14" customFormat="1">
      <c r="A131" s="14"/>
      <c r="B131" s="269"/>
      <c r="C131" s="270"/>
      <c r="D131" s="237" t="s">
        <v>1319</v>
      </c>
      <c r="E131" s="271" t="s">
        <v>1</v>
      </c>
      <c r="F131" s="272" t="s">
        <v>1327</v>
      </c>
      <c r="G131" s="270"/>
      <c r="H131" s="273">
        <v>76</v>
      </c>
      <c r="I131" s="274"/>
      <c r="J131" s="270"/>
      <c r="K131" s="270"/>
      <c r="L131" s="275"/>
      <c r="M131" s="276"/>
      <c r="N131" s="277"/>
      <c r="O131" s="277"/>
      <c r="P131" s="277"/>
      <c r="Q131" s="277"/>
      <c r="R131" s="277"/>
      <c r="S131" s="277"/>
      <c r="T131" s="27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9" t="s">
        <v>1319</v>
      </c>
      <c r="AU131" s="279" t="s">
        <v>84</v>
      </c>
      <c r="AV131" s="14" t="s">
        <v>156</v>
      </c>
      <c r="AW131" s="14" t="s">
        <v>31</v>
      </c>
      <c r="AX131" s="14" t="s">
        <v>82</v>
      </c>
      <c r="AY131" s="279" t="s">
        <v>148</v>
      </c>
    </row>
    <row r="132" s="2" customFormat="1" ht="24.15" customHeight="1">
      <c r="A132" s="37"/>
      <c r="B132" s="38"/>
      <c r="C132" s="242" t="s">
        <v>476</v>
      </c>
      <c r="D132" s="242" t="s">
        <v>190</v>
      </c>
      <c r="E132" s="243" t="s">
        <v>1328</v>
      </c>
      <c r="F132" s="244" t="s">
        <v>1329</v>
      </c>
      <c r="G132" s="245" t="s">
        <v>780</v>
      </c>
      <c r="H132" s="246">
        <v>0.69999999999999996</v>
      </c>
      <c r="I132" s="247"/>
      <c r="J132" s="248">
        <f>ROUND(I132*H132,2)</f>
        <v>0</v>
      </c>
      <c r="K132" s="244" t="s">
        <v>154</v>
      </c>
      <c r="L132" s="43"/>
      <c r="M132" s="249" t="s">
        <v>1</v>
      </c>
      <c r="N132" s="250" t="s">
        <v>40</v>
      </c>
      <c r="O132" s="90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5" t="s">
        <v>156</v>
      </c>
      <c r="AT132" s="235" t="s">
        <v>190</v>
      </c>
      <c r="AU132" s="235" t="s">
        <v>84</v>
      </c>
      <c r="AY132" s="16" t="s">
        <v>148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6" t="s">
        <v>82</v>
      </c>
      <c r="BK132" s="236">
        <f>ROUND(I132*H132,2)</f>
        <v>0</v>
      </c>
      <c r="BL132" s="16" t="s">
        <v>156</v>
      </c>
      <c r="BM132" s="235" t="s">
        <v>1330</v>
      </c>
    </row>
    <row r="133" s="2" customFormat="1">
      <c r="A133" s="37"/>
      <c r="B133" s="38"/>
      <c r="C133" s="39"/>
      <c r="D133" s="237" t="s">
        <v>158</v>
      </c>
      <c r="E133" s="39"/>
      <c r="F133" s="238" t="s">
        <v>1331</v>
      </c>
      <c r="G133" s="39"/>
      <c r="H133" s="39"/>
      <c r="I133" s="239"/>
      <c r="J133" s="39"/>
      <c r="K133" s="39"/>
      <c r="L133" s="43"/>
      <c r="M133" s="240"/>
      <c r="N133" s="241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158</v>
      </c>
      <c r="AU133" s="16" t="s">
        <v>84</v>
      </c>
    </row>
    <row r="134" s="13" customFormat="1">
      <c r="A134" s="13"/>
      <c r="B134" s="258"/>
      <c r="C134" s="259"/>
      <c r="D134" s="237" t="s">
        <v>1319</v>
      </c>
      <c r="E134" s="260" t="s">
        <v>1</v>
      </c>
      <c r="F134" s="261" t="s">
        <v>1332</v>
      </c>
      <c r="G134" s="259"/>
      <c r="H134" s="262">
        <v>0.10000000000000001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1319</v>
      </c>
      <c r="AU134" s="268" t="s">
        <v>84</v>
      </c>
      <c r="AV134" s="13" t="s">
        <v>84</v>
      </c>
      <c r="AW134" s="13" t="s">
        <v>31</v>
      </c>
      <c r="AX134" s="13" t="s">
        <v>75</v>
      </c>
      <c r="AY134" s="268" t="s">
        <v>148</v>
      </c>
    </row>
    <row r="135" s="13" customFormat="1">
      <c r="A135" s="13"/>
      <c r="B135" s="258"/>
      <c r="C135" s="259"/>
      <c r="D135" s="237" t="s">
        <v>1319</v>
      </c>
      <c r="E135" s="260" t="s">
        <v>1</v>
      </c>
      <c r="F135" s="261" t="s">
        <v>1333</v>
      </c>
      <c r="G135" s="259"/>
      <c r="H135" s="262">
        <v>0.20000000000000001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8" t="s">
        <v>1319</v>
      </c>
      <c r="AU135" s="268" t="s">
        <v>84</v>
      </c>
      <c r="AV135" s="13" t="s">
        <v>84</v>
      </c>
      <c r="AW135" s="13" t="s">
        <v>31</v>
      </c>
      <c r="AX135" s="13" t="s">
        <v>75</v>
      </c>
      <c r="AY135" s="268" t="s">
        <v>148</v>
      </c>
    </row>
    <row r="136" s="13" customFormat="1">
      <c r="A136" s="13"/>
      <c r="B136" s="258"/>
      <c r="C136" s="259"/>
      <c r="D136" s="237" t="s">
        <v>1319</v>
      </c>
      <c r="E136" s="260" t="s">
        <v>1</v>
      </c>
      <c r="F136" s="261" t="s">
        <v>1334</v>
      </c>
      <c r="G136" s="259"/>
      <c r="H136" s="262">
        <v>0.10000000000000001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1319</v>
      </c>
      <c r="AU136" s="268" t="s">
        <v>84</v>
      </c>
      <c r="AV136" s="13" t="s">
        <v>84</v>
      </c>
      <c r="AW136" s="13" t="s">
        <v>31</v>
      </c>
      <c r="AX136" s="13" t="s">
        <v>75</v>
      </c>
      <c r="AY136" s="268" t="s">
        <v>148</v>
      </c>
    </row>
    <row r="137" s="13" customFormat="1">
      <c r="A137" s="13"/>
      <c r="B137" s="258"/>
      <c r="C137" s="259"/>
      <c r="D137" s="237" t="s">
        <v>1319</v>
      </c>
      <c r="E137" s="260" t="s">
        <v>1</v>
      </c>
      <c r="F137" s="261" t="s">
        <v>1335</v>
      </c>
      <c r="G137" s="259"/>
      <c r="H137" s="262">
        <v>0.20000000000000001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1319</v>
      </c>
      <c r="AU137" s="268" t="s">
        <v>84</v>
      </c>
      <c r="AV137" s="13" t="s">
        <v>84</v>
      </c>
      <c r="AW137" s="13" t="s">
        <v>31</v>
      </c>
      <c r="AX137" s="13" t="s">
        <v>75</v>
      </c>
      <c r="AY137" s="268" t="s">
        <v>148</v>
      </c>
    </row>
    <row r="138" s="13" customFormat="1">
      <c r="A138" s="13"/>
      <c r="B138" s="258"/>
      <c r="C138" s="259"/>
      <c r="D138" s="237" t="s">
        <v>1319</v>
      </c>
      <c r="E138" s="260" t="s">
        <v>1</v>
      </c>
      <c r="F138" s="261" t="s">
        <v>1336</v>
      </c>
      <c r="G138" s="259"/>
      <c r="H138" s="262">
        <v>0.10000000000000001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1319</v>
      </c>
      <c r="AU138" s="268" t="s">
        <v>84</v>
      </c>
      <c r="AV138" s="13" t="s">
        <v>84</v>
      </c>
      <c r="AW138" s="13" t="s">
        <v>31</v>
      </c>
      <c r="AX138" s="13" t="s">
        <v>75</v>
      </c>
      <c r="AY138" s="268" t="s">
        <v>148</v>
      </c>
    </row>
    <row r="139" s="14" customFormat="1">
      <c r="A139" s="14"/>
      <c r="B139" s="269"/>
      <c r="C139" s="270"/>
      <c r="D139" s="237" t="s">
        <v>1319</v>
      </c>
      <c r="E139" s="271" t="s">
        <v>1</v>
      </c>
      <c r="F139" s="272" t="s">
        <v>1327</v>
      </c>
      <c r="G139" s="270"/>
      <c r="H139" s="273">
        <v>0.70000000000000007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9" t="s">
        <v>1319</v>
      </c>
      <c r="AU139" s="279" t="s">
        <v>84</v>
      </c>
      <c r="AV139" s="14" t="s">
        <v>156</v>
      </c>
      <c r="AW139" s="14" t="s">
        <v>31</v>
      </c>
      <c r="AX139" s="14" t="s">
        <v>82</v>
      </c>
      <c r="AY139" s="279" t="s">
        <v>148</v>
      </c>
    </row>
    <row r="140" s="2" customFormat="1" ht="33" customHeight="1">
      <c r="A140" s="37"/>
      <c r="B140" s="38"/>
      <c r="C140" s="242" t="s">
        <v>156</v>
      </c>
      <c r="D140" s="242" t="s">
        <v>190</v>
      </c>
      <c r="E140" s="243" t="s">
        <v>1337</v>
      </c>
      <c r="F140" s="244" t="s">
        <v>1338</v>
      </c>
      <c r="G140" s="245" t="s">
        <v>153</v>
      </c>
      <c r="H140" s="246">
        <v>525</v>
      </c>
      <c r="I140" s="247"/>
      <c r="J140" s="248">
        <f>ROUND(I140*H140,2)</f>
        <v>0</v>
      </c>
      <c r="K140" s="244" t="s">
        <v>154</v>
      </c>
      <c r="L140" s="43"/>
      <c r="M140" s="249" t="s">
        <v>1</v>
      </c>
      <c r="N140" s="250" t="s">
        <v>40</v>
      </c>
      <c r="O140" s="90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5" t="s">
        <v>156</v>
      </c>
      <c r="AT140" s="235" t="s">
        <v>190</v>
      </c>
      <c r="AU140" s="235" t="s">
        <v>84</v>
      </c>
      <c r="AY140" s="16" t="s">
        <v>148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6" t="s">
        <v>82</v>
      </c>
      <c r="BK140" s="236">
        <f>ROUND(I140*H140,2)</f>
        <v>0</v>
      </c>
      <c r="BL140" s="16" t="s">
        <v>156</v>
      </c>
      <c r="BM140" s="235" t="s">
        <v>1339</v>
      </c>
    </row>
    <row r="141" s="2" customFormat="1">
      <c r="A141" s="37"/>
      <c r="B141" s="38"/>
      <c r="C141" s="39"/>
      <c r="D141" s="237" t="s">
        <v>158</v>
      </c>
      <c r="E141" s="39"/>
      <c r="F141" s="238" t="s">
        <v>1340</v>
      </c>
      <c r="G141" s="39"/>
      <c r="H141" s="39"/>
      <c r="I141" s="239"/>
      <c r="J141" s="39"/>
      <c r="K141" s="39"/>
      <c r="L141" s="43"/>
      <c r="M141" s="240"/>
      <c r="N141" s="241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158</v>
      </c>
      <c r="AU141" s="16" t="s">
        <v>84</v>
      </c>
    </row>
    <row r="142" s="13" customFormat="1">
      <c r="A142" s="13"/>
      <c r="B142" s="258"/>
      <c r="C142" s="259"/>
      <c r="D142" s="237" t="s">
        <v>1319</v>
      </c>
      <c r="E142" s="260" t="s">
        <v>1</v>
      </c>
      <c r="F142" s="261" t="s">
        <v>1341</v>
      </c>
      <c r="G142" s="259"/>
      <c r="H142" s="262">
        <v>212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1319</v>
      </c>
      <c r="AU142" s="268" t="s">
        <v>84</v>
      </c>
      <c r="AV142" s="13" t="s">
        <v>84</v>
      </c>
      <c r="AW142" s="13" t="s">
        <v>31</v>
      </c>
      <c r="AX142" s="13" t="s">
        <v>75</v>
      </c>
      <c r="AY142" s="268" t="s">
        <v>148</v>
      </c>
    </row>
    <row r="143" s="13" customFormat="1">
      <c r="A143" s="13"/>
      <c r="B143" s="258"/>
      <c r="C143" s="259"/>
      <c r="D143" s="237" t="s">
        <v>1319</v>
      </c>
      <c r="E143" s="260" t="s">
        <v>1</v>
      </c>
      <c r="F143" s="261" t="s">
        <v>1342</v>
      </c>
      <c r="G143" s="259"/>
      <c r="H143" s="262">
        <v>313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1319</v>
      </c>
      <c r="AU143" s="268" t="s">
        <v>84</v>
      </c>
      <c r="AV143" s="13" t="s">
        <v>84</v>
      </c>
      <c r="AW143" s="13" t="s">
        <v>31</v>
      </c>
      <c r="AX143" s="13" t="s">
        <v>75</v>
      </c>
      <c r="AY143" s="268" t="s">
        <v>148</v>
      </c>
    </row>
    <row r="144" s="14" customFormat="1">
      <c r="A144" s="14"/>
      <c r="B144" s="269"/>
      <c r="C144" s="270"/>
      <c r="D144" s="237" t="s">
        <v>1319</v>
      </c>
      <c r="E144" s="271" t="s">
        <v>1</v>
      </c>
      <c r="F144" s="272" t="s">
        <v>1327</v>
      </c>
      <c r="G144" s="270"/>
      <c r="H144" s="273">
        <v>525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9" t="s">
        <v>1319</v>
      </c>
      <c r="AU144" s="279" t="s">
        <v>84</v>
      </c>
      <c r="AV144" s="14" t="s">
        <v>156</v>
      </c>
      <c r="AW144" s="14" t="s">
        <v>31</v>
      </c>
      <c r="AX144" s="14" t="s">
        <v>82</v>
      </c>
      <c r="AY144" s="279" t="s">
        <v>148</v>
      </c>
    </row>
    <row r="145" s="2" customFormat="1" ht="24.15" customHeight="1">
      <c r="A145" s="37"/>
      <c r="B145" s="38"/>
      <c r="C145" s="242" t="s">
        <v>483</v>
      </c>
      <c r="D145" s="242" t="s">
        <v>190</v>
      </c>
      <c r="E145" s="243" t="s">
        <v>1343</v>
      </c>
      <c r="F145" s="244" t="s">
        <v>1344</v>
      </c>
      <c r="G145" s="245" t="s">
        <v>1345</v>
      </c>
      <c r="H145" s="246">
        <v>73</v>
      </c>
      <c r="I145" s="247"/>
      <c r="J145" s="248">
        <f>ROUND(I145*H145,2)</f>
        <v>0</v>
      </c>
      <c r="K145" s="244" t="s">
        <v>154</v>
      </c>
      <c r="L145" s="43"/>
      <c r="M145" s="249" t="s">
        <v>1</v>
      </c>
      <c r="N145" s="250" t="s">
        <v>40</v>
      </c>
      <c r="O145" s="90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5" t="s">
        <v>156</v>
      </c>
      <c r="AT145" s="235" t="s">
        <v>190</v>
      </c>
      <c r="AU145" s="235" t="s">
        <v>84</v>
      </c>
      <c r="AY145" s="16" t="s">
        <v>148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6" t="s">
        <v>82</v>
      </c>
      <c r="BK145" s="236">
        <f>ROUND(I145*H145,2)</f>
        <v>0</v>
      </c>
      <c r="BL145" s="16" t="s">
        <v>156</v>
      </c>
      <c r="BM145" s="235" t="s">
        <v>1346</v>
      </c>
    </row>
    <row r="146" s="2" customFormat="1">
      <c r="A146" s="37"/>
      <c r="B146" s="38"/>
      <c r="C146" s="39"/>
      <c r="D146" s="237" t="s">
        <v>158</v>
      </c>
      <c r="E146" s="39"/>
      <c r="F146" s="238" t="s">
        <v>1347</v>
      </c>
      <c r="G146" s="39"/>
      <c r="H146" s="39"/>
      <c r="I146" s="239"/>
      <c r="J146" s="39"/>
      <c r="K146" s="39"/>
      <c r="L146" s="43"/>
      <c r="M146" s="240"/>
      <c r="N146" s="241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84</v>
      </c>
    </row>
    <row r="147" s="13" customFormat="1">
      <c r="A147" s="13"/>
      <c r="B147" s="258"/>
      <c r="C147" s="259"/>
      <c r="D147" s="237" t="s">
        <v>1319</v>
      </c>
      <c r="E147" s="260" t="s">
        <v>1</v>
      </c>
      <c r="F147" s="261" t="s">
        <v>1348</v>
      </c>
      <c r="G147" s="259"/>
      <c r="H147" s="262">
        <v>73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1319</v>
      </c>
      <c r="AU147" s="268" t="s">
        <v>84</v>
      </c>
      <c r="AV147" s="13" t="s">
        <v>84</v>
      </c>
      <c r="AW147" s="13" t="s">
        <v>31</v>
      </c>
      <c r="AX147" s="13" t="s">
        <v>82</v>
      </c>
      <c r="AY147" s="268" t="s">
        <v>148</v>
      </c>
    </row>
    <row r="148" s="2" customFormat="1" ht="24.15" customHeight="1">
      <c r="A148" s="37"/>
      <c r="B148" s="38"/>
      <c r="C148" s="242" t="s">
        <v>316</v>
      </c>
      <c r="D148" s="242" t="s">
        <v>190</v>
      </c>
      <c r="E148" s="243" t="s">
        <v>1349</v>
      </c>
      <c r="F148" s="244" t="s">
        <v>1350</v>
      </c>
      <c r="G148" s="245" t="s">
        <v>1345</v>
      </c>
      <c r="H148" s="246">
        <v>4</v>
      </c>
      <c r="I148" s="247"/>
      <c r="J148" s="248">
        <f>ROUND(I148*H148,2)</f>
        <v>0</v>
      </c>
      <c r="K148" s="244" t="s">
        <v>154</v>
      </c>
      <c r="L148" s="43"/>
      <c r="M148" s="249" t="s">
        <v>1</v>
      </c>
      <c r="N148" s="250" t="s">
        <v>40</v>
      </c>
      <c r="O148" s="90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5" t="s">
        <v>156</v>
      </c>
      <c r="AT148" s="235" t="s">
        <v>190</v>
      </c>
      <c r="AU148" s="235" t="s">
        <v>84</v>
      </c>
      <c r="AY148" s="16" t="s">
        <v>148</v>
      </c>
      <c r="BE148" s="236">
        <f>IF(N148="základní",J148,0)</f>
        <v>0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6" t="s">
        <v>82</v>
      </c>
      <c r="BK148" s="236">
        <f>ROUND(I148*H148,2)</f>
        <v>0</v>
      </c>
      <c r="BL148" s="16" t="s">
        <v>156</v>
      </c>
      <c r="BM148" s="235" t="s">
        <v>1351</v>
      </c>
    </row>
    <row r="149" s="2" customFormat="1">
      <c r="A149" s="37"/>
      <c r="B149" s="38"/>
      <c r="C149" s="39"/>
      <c r="D149" s="237" t="s">
        <v>158</v>
      </c>
      <c r="E149" s="39"/>
      <c r="F149" s="238" t="s">
        <v>1352</v>
      </c>
      <c r="G149" s="39"/>
      <c r="H149" s="39"/>
      <c r="I149" s="239"/>
      <c r="J149" s="39"/>
      <c r="K149" s="39"/>
      <c r="L149" s="43"/>
      <c r="M149" s="240"/>
      <c r="N149" s="241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158</v>
      </c>
      <c r="AU149" s="16" t="s">
        <v>84</v>
      </c>
    </row>
    <row r="150" s="2" customFormat="1" ht="16.5" customHeight="1">
      <c r="A150" s="37"/>
      <c r="B150" s="38"/>
      <c r="C150" s="242" t="s">
        <v>488</v>
      </c>
      <c r="D150" s="242" t="s">
        <v>190</v>
      </c>
      <c r="E150" s="243" t="s">
        <v>1353</v>
      </c>
      <c r="F150" s="244" t="s">
        <v>1354</v>
      </c>
      <c r="G150" s="245" t="s">
        <v>765</v>
      </c>
      <c r="H150" s="246">
        <v>22.187000000000001</v>
      </c>
      <c r="I150" s="247"/>
      <c r="J150" s="248">
        <f>ROUND(I150*H150,2)</f>
        <v>0</v>
      </c>
      <c r="K150" s="244" t="s">
        <v>154</v>
      </c>
      <c r="L150" s="43"/>
      <c r="M150" s="249" t="s">
        <v>1</v>
      </c>
      <c r="N150" s="250" t="s">
        <v>40</v>
      </c>
      <c r="O150" s="90"/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5" t="s">
        <v>156</v>
      </c>
      <c r="AT150" s="235" t="s">
        <v>190</v>
      </c>
      <c r="AU150" s="235" t="s">
        <v>84</v>
      </c>
      <c r="AY150" s="16" t="s">
        <v>148</v>
      </c>
      <c r="BE150" s="236">
        <f>IF(N150="základní",J150,0)</f>
        <v>0</v>
      </c>
      <c r="BF150" s="236">
        <f>IF(N150="snížená",J150,0)</f>
        <v>0</v>
      </c>
      <c r="BG150" s="236">
        <f>IF(N150="zákl. přenesená",J150,0)</f>
        <v>0</v>
      </c>
      <c r="BH150" s="236">
        <f>IF(N150="sníž. přenesená",J150,0)</f>
        <v>0</v>
      </c>
      <c r="BI150" s="236">
        <f>IF(N150="nulová",J150,0)</f>
        <v>0</v>
      </c>
      <c r="BJ150" s="16" t="s">
        <v>82</v>
      </c>
      <c r="BK150" s="236">
        <f>ROUND(I150*H150,2)</f>
        <v>0</v>
      </c>
      <c r="BL150" s="16" t="s">
        <v>156</v>
      </c>
      <c r="BM150" s="235" t="s">
        <v>1355</v>
      </c>
    </row>
    <row r="151" s="2" customFormat="1">
      <c r="A151" s="37"/>
      <c r="B151" s="38"/>
      <c r="C151" s="39"/>
      <c r="D151" s="237" t="s">
        <v>158</v>
      </c>
      <c r="E151" s="39"/>
      <c r="F151" s="238" t="s">
        <v>1356</v>
      </c>
      <c r="G151" s="39"/>
      <c r="H151" s="39"/>
      <c r="I151" s="239"/>
      <c r="J151" s="39"/>
      <c r="K151" s="39"/>
      <c r="L151" s="43"/>
      <c r="M151" s="240"/>
      <c r="N151" s="241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84</v>
      </c>
    </row>
    <row r="152" s="13" customFormat="1">
      <c r="A152" s="13"/>
      <c r="B152" s="258"/>
      <c r="C152" s="259"/>
      <c r="D152" s="237" t="s">
        <v>1319</v>
      </c>
      <c r="E152" s="260" t="s">
        <v>1</v>
      </c>
      <c r="F152" s="261" t="s">
        <v>1357</v>
      </c>
      <c r="G152" s="259"/>
      <c r="H152" s="262">
        <v>22.187000000000001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1319</v>
      </c>
      <c r="AU152" s="268" t="s">
        <v>84</v>
      </c>
      <c r="AV152" s="13" t="s">
        <v>84</v>
      </c>
      <c r="AW152" s="13" t="s">
        <v>31</v>
      </c>
      <c r="AX152" s="13" t="s">
        <v>82</v>
      </c>
      <c r="AY152" s="268" t="s">
        <v>148</v>
      </c>
    </row>
    <row r="153" s="12" customFormat="1" ht="25.92" customHeight="1">
      <c r="A153" s="12"/>
      <c r="B153" s="209"/>
      <c r="C153" s="210"/>
      <c r="D153" s="211" t="s">
        <v>74</v>
      </c>
      <c r="E153" s="212" t="s">
        <v>297</v>
      </c>
      <c r="F153" s="212" t="s">
        <v>1358</v>
      </c>
      <c r="G153" s="210"/>
      <c r="H153" s="210"/>
      <c r="I153" s="213"/>
      <c r="J153" s="214">
        <f>BK153</f>
        <v>0</v>
      </c>
      <c r="K153" s="210"/>
      <c r="L153" s="215"/>
      <c r="M153" s="216"/>
      <c r="N153" s="217"/>
      <c r="O153" s="217"/>
      <c r="P153" s="218">
        <f>SUM(P154:P155)</f>
        <v>0</v>
      </c>
      <c r="Q153" s="217"/>
      <c r="R153" s="218">
        <f>SUM(R154:R155)</f>
        <v>0</v>
      </c>
      <c r="S153" s="217"/>
      <c r="T153" s="219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0" t="s">
        <v>82</v>
      </c>
      <c r="AT153" s="221" t="s">
        <v>74</v>
      </c>
      <c r="AU153" s="221" t="s">
        <v>75</v>
      </c>
      <c r="AY153" s="220" t="s">
        <v>148</v>
      </c>
      <c r="BK153" s="222">
        <f>SUM(BK154:BK155)</f>
        <v>0</v>
      </c>
    </row>
    <row r="154" s="2" customFormat="1" ht="62.7" customHeight="1">
      <c r="A154" s="37"/>
      <c r="B154" s="38"/>
      <c r="C154" s="242" t="s">
        <v>155</v>
      </c>
      <c r="D154" s="242" t="s">
        <v>190</v>
      </c>
      <c r="E154" s="243" t="s">
        <v>1245</v>
      </c>
      <c r="F154" s="244" t="s">
        <v>1359</v>
      </c>
      <c r="G154" s="245" t="s">
        <v>765</v>
      </c>
      <c r="H154" s="246">
        <v>24.23</v>
      </c>
      <c r="I154" s="247"/>
      <c r="J154" s="248">
        <f>ROUND(I154*H154,2)</f>
        <v>0</v>
      </c>
      <c r="K154" s="244" t="s">
        <v>154</v>
      </c>
      <c r="L154" s="43"/>
      <c r="M154" s="249" t="s">
        <v>1</v>
      </c>
      <c r="N154" s="250" t="s">
        <v>40</v>
      </c>
      <c r="O154" s="90"/>
      <c r="P154" s="233">
        <f>O154*H154</f>
        <v>0</v>
      </c>
      <c r="Q154" s="233">
        <v>0</v>
      </c>
      <c r="R154" s="233">
        <f>Q154*H154</f>
        <v>0</v>
      </c>
      <c r="S154" s="233">
        <v>0</v>
      </c>
      <c r="T154" s="23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5" t="s">
        <v>156</v>
      </c>
      <c r="AT154" s="235" t="s">
        <v>190</v>
      </c>
      <c r="AU154" s="235" t="s">
        <v>82</v>
      </c>
      <c r="AY154" s="16" t="s">
        <v>148</v>
      </c>
      <c r="BE154" s="236">
        <f>IF(N154="základní",J154,0)</f>
        <v>0</v>
      </c>
      <c r="BF154" s="236">
        <f>IF(N154="snížená",J154,0)</f>
        <v>0</v>
      </c>
      <c r="BG154" s="236">
        <f>IF(N154="zákl. přenesená",J154,0)</f>
        <v>0</v>
      </c>
      <c r="BH154" s="236">
        <f>IF(N154="sníž. přenesená",J154,0)</f>
        <v>0</v>
      </c>
      <c r="BI154" s="236">
        <f>IF(N154="nulová",J154,0)</f>
        <v>0</v>
      </c>
      <c r="BJ154" s="16" t="s">
        <v>82</v>
      </c>
      <c r="BK154" s="236">
        <f>ROUND(I154*H154,2)</f>
        <v>0</v>
      </c>
      <c r="BL154" s="16" t="s">
        <v>156</v>
      </c>
      <c r="BM154" s="235" t="s">
        <v>1360</v>
      </c>
    </row>
    <row r="155" s="2" customFormat="1">
      <c r="A155" s="37"/>
      <c r="B155" s="38"/>
      <c r="C155" s="39"/>
      <c r="D155" s="237" t="s">
        <v>158</v>
      </c>
      <c r="E155" s="39"/>
      <c r="F155" s="238" t="s">
        <v>1361</v>
      </c>
      <c r="G155" s="39"/>
      <c r="H155" s="39"/>
      <c r="I155" s="239"/>
      <c r="J155" s="39"/>
      <c r="K155" s="39"/>
      <c r="L155" s="43"/>
      <c r="M155" s="240"/>
      <c r="N155" s="241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158</v>
      </c>
      <c r="AU155" s="16" t="s">
        <v>82</v>
      </c>
    </row>
    <row r="156" s="12" customFormat="1" ht="25.92" customHeight="1">
      <c r="A156" s="12"/>
      <c r="B156" s="209"/>
      <c r="C156" s="210"/>
      <c r="D156" s="211" t="s">
        <v>74</v>
      </c>
      <c r="E156" s="212" t="s">
        <v>675</v>
      </c>
      <c r="F156" s="212" t="s">
        <v>676</v>
      </c>
      <c r="G156" s="210"/>
      <c r="H156" s="210"/>
      <c r="I156" s="213"/>
      <c r="J156" s="214">
        <f>BK156</f>
        <v>0</v>
      </c>
      <c r="K156" s="210"/>
      <c r="L156" s="215"/>
      <c r="M156" s="216"/>
      <c r="N156" s="217"/>
      <c r="O156" s="217"/>
      <c r="P156" s="218">
        <f>SUM(P157:P161)</f>
        <v>0</v>
      </c>
      <c r="Q156" s="217"/>
      <c r="R156" s="218">
        <f>SUM(R157:R161)</f>
        <v>0</v>
      </c>
      <c r="S156" s="217"/>
      <c r="T156" s="219">
        <f>SUM(T157:T161)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0" t="s">
        <v>156</v>
      </c>
      <c r="AT156" s="221" t="s">
        <v>74</v>
      </c>
      <c r="AU156" s="221" t="s">
        <v>75</v>
      </c>
      <c r="AY156" s="220" t="s">
        <v>148</v>
      </c>
      <c r="BK156" s="222">
        <f>SUM(BK157:BK161)</f>
        <v>0</v>
      </c>
    </row>
    <row r="157" s="2" customFormat="1" ht="62.7" customHeight="1">
      <c r="A157" s="37"/>
      <c r="B157" s="38"/>
      <c r="C157" s="242" t="s">
        <v>366</v>
      </c>
      <c r="D157" s="242" t="s">
        <v>190</v>
      </c>
      <c r="E157" s="243" t="s">
        <v>1362</v>
      </c>
      <c r="F157" s="244" t="s">
        <v>1363</v>
      </c>
      <c r="G157" s="245" t="s">
        <v>765</v>
      </c>
      <c r="H157" s="246">
        <v>24.225000000000001</v>
      </c>
      <c r="I157" s="247"/>
      <c r="J157" s="248">
        <f>ROUND(I157*H157,2)</f>
        <v>0</v>
      </c>
      <c r="K157" s="244" t="s">
        <v>154</v>
      </c>
      <c r="L157" s="43"/>
      <c r="M157" s="249" t="s">
        <v>1</v>
      </c>
      <c r="N157" s="250" t="s">
        <v>40</v>
      </c>
      <c r="O157" s="90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5" t="s">
        <v>221</v>
      </c>
      <c r="AT157" s="235" t="s">
        <v>190</v>
      </c>
      <c r="AU157" s="235" t="s">
        <v>82</v>
      </c>
      <c r="AY157" s="16" t="s">
        <v>148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6" t="s">
        <v>82</v>
      </c>
      <c r="BK157" s="236">
        <f>ROUND(I157*H157,2)</f>
        <v>0</v>
      </c>
      <c r="BL157" s="16" t="s">
        <v>221</v>
      </c>
      <c r="BM157" s="235" t="s">
        <v>1364</v>
      </c>
    </row>
    <row r="158" s="2" customFormat="1">
      <c r="A158" s="37"/>
      <c r="B158" s="38"/>
      <c r="C158" s="39"/>
      <c r="D158" s="237" t="s">
        <v>158</v>
      </c>
      <c r="E158" s="39"/>
      <c r="F158" s="238" t="s">
        <v>1365</v>
      </c>
      <c r="G158" s="39"/>
      <c r="H158" s="39"/>
      <c r="I158" s="239"/>
      <c r="J158" s="39"/>
      <c r="K158" s="39"/>
      <c r="L158" s="43"/>
      <c r="M158" s="240"/>
      <c r="N158" s="241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158</v>
      </c>
      <c r="AU158" s="16" t="s">
        <v>82</v>
      </c>
    </row>
    <row r="159" s="13" customFormat="1">
      <c r="A159" s="13"/>
      <c r="B159" s="258"/>
      <c r="C159" s="259"/>
      <c r="D159" s="237" t="s">
        <v>1319</v>
      </c>
      <c r="E159" s="260" t="s">
        <v>1</v>
      </c>
      <c r="F159" s="261" t="s">
        <v>1366</v>
      </c>
      <c r="G159" s="259"/>
      <c r="H159" s="262">
        <v>24.225000000000001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1319</v>
      </c>
      <c r="AU159" s="268" t="s">
        <v>82</v>
      </c>
      <c r="AV159" s="13" t="s">
        <v>84</v>
      </c>
      <c r="AW159" s="13" t="s">
        <v>31</v>
      </c>
      <c r="AX159" s="13" t="s">
        <v>82</v>
      </c>
      <c r="AY159" s="268" t="s">
        <v>148</v>
      </c>
    </row>
    <row r="160" s="2" customFormat="1" ht="24.15" customHeight="1">
      <c r="A160" s="37"/>
      <c r="B160" s="38"/>
      <c r="C160" s="242" t="s">
        <v>823</v>
      </c>
      <c r="D160" s="242" t="s">
        <v>190</v>
      </c>
      <c r="E160" s="243" t="s">
        <v>1367</v>
      </c>
      <c r="F160" s="244" t="s">
        <v>1368</v>
      </c>
      <c r="G160" s="245" t="s">
        <v>186</v>
      </c>
      <c r="H160" s="246">
        <v>4</v>
      </c>
      <c r="I160" s="247"/>
      <c r="J160" s="248">
        <f>ROUND(I160*H160,2)</f>
        <v>0</v>
      </c>
      <c r="K160" s="244" t="s">
        <v>154</v>
      </c>
      <c r="L160" s="43"/>
      <c r="M160" s="249" t="s">
        <v>1</v>
      </c>
      <c r="N160" s="250" t="s">
        <v>40</v>
      </c>
      <c r="O160" s="90"/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5" t="s">
        <v>221</v>
      </c>
      <c r="AT160" s="235" t="s">
        <v>190</v>
      </c>
      <c r="AU160" s="235" t="s">
        <v>82</v>
      </c>
      <c r="AY160" s="16" t="s">
        <v>148</v>
      </c>
      <c r="BE160" s="236">
        <f>IF(N160="základní",J160,0)</f>
        <v>0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6" t="s">
        <v>82</v>
      </c>
      <c r="BK160" s="236">
        <f>ROUND(I160*H160,2)</f>
        <v>0</v>
      </c>
      <c r="BL160" s="16" t="s">
        <v>221</v>
      </c>
      <c r="BM160" s="235" t="s">
        <v>1369</v>
      </c>
    </row>
    <row r="161" s="2" customFormat="1">
      <c r="A161" s="37"/>
      <c r="B161" s="38"/>
      <c r="C161" s="39"/>
      <c r="D161" s="237" t="s">
        <v>158</v>
      </c>
      <c r="E161" s="39"/>
      <c r="F161" s="238" t="s">
        <v>1370</v>
      </c>
      <c r="G161" s="39"/>
      <c r="H161" s="39"/>
      <c r="I161" s="239"/>
      <c r="J161" s="39"/>
      <c r="K161" s="39"/>
      <c r="L161" s="43"/>
      <c r="M161" s="240"/>
      <c r="N161" s="241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82</v>
      </c>
    </row>
    <row r="162" s="12" customFormat="1" ht="25.92" customHeight="1">
      <c r="A162" s="12"/>
      <c r="B162" s="209"/>
      <c r="C162" s="210"/>
      <c r="D162" s="211" t="s">
        <v>74</v>
      </c>
      <c r="E162" s="212" t="s">
        <v>106</v>
      </c>
      <c r="F162" s="212" t="s">
        <v>1263</v>
      </c>
      <c r="G162" s="210"/>
      <c r="H162" s="210"/>
      <c r="I162" s="213"/>
      <c r="J162" s="214">
        <f>BK162</f>
        <v>0</v>
      </c>
      <c r="K162" s="210"/>
      <c r="L162" s="215"/>
      <c r="M162" s="216"/>
      <c r="N162" s="217"/>
      <c r="O162" s="217"/>
      <c r="P162" s="218">
        <f>SUM(P163:P165)</f>
        <v>0</v>
      </c>
      <c r="Q162" s="217"/>
      <c r="R162" s="218">
        <f>SUM(R163:R165)</f>
        <v>0</v>
      </c>
      <c r="S162" s="217"/>
      <c r="T162" s="219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0" t="s">
        <v>483</v>
      </c>
      <c r="AT162" s="221" t="s">
        <v>74</v>
      </c>
      <c r="AU162" s="221" t="s">
        <v>75</v>
      </c>
      <c r="AY162" s="220" t="s">
        <v>148</v>
      </c>
      <c r="BK162" s="222">
        <f>SUM(BK163:BK165)</f>
        <v>0</v>
      </c>
    </row>
    <row r="163" s="2" customFormat="1" ht="24.15" customHeight="1">
      <c r="A163" s="37"/>
      <c r="B163" s="38"/>
      <c r="C163" s="242" t="s">
        <v>374</v>
      </c>
      <c r="D163" s="242" t="s">
        <v>190</v>
      </c>
      <c r="E163" s="243" t="s">
        <v>1371</v>
      </c>
      <c r="F163" s="244" t="s">
        <v>1372</v>
      </c>
      <c r="G163" s="245" t="s">
        <v>153</v>
      </c>
      <c r="H163" s="246">
        <v>1451.4000000000001</v>
      </c>
      <c r="I163" s="247"/>
      <c r="J163" s="248">
        <f>ROUND(I163*H163,2)</f>
        <v>0</v>
      </c>
      <c r="K163" s="244" t="s">
        <v>154</v>
      </c>
      <c r="L163" s="43"/>
      <c r="M163" s="249" t="s">
        <v>1</v>
      </c>
      <c r="N163" s="250" t="s">
        <v>40</v>
      </c>
      <c r="O163" s="90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5" t="s">
        <v>156</v>
      </c>
      <c r="AT163" s="235" t="s">
        <v>190</v>
      </c>
      <c r="AU163" s="235" t="s">
        <v>82</v>
      </c>
      <c r="AY163" s="16" t="s">
        <v>148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6" t="s">
        <v>82</v>
      </c>
      <c r="BK163" s="236">
        <f>ROUND(I163*H163,2)</f>
        <v>0</v>
      </c>
      <c r="BL163" s="16" t="s">
        <v>156</v>
      </c>
      <c r="BM163" s="235" t="s">
        <v>1373</v>
      </c>
    </row>
    <row r="164" s="2" customFormat="1">
      <c r="A164" s="37"/>
      <c r="B164" s="38"/>
      <c r="C164" s="39"/>
      <c r="D164" s="237" t="s">
        <v>158</v>
      </c>
      <c r="E164" s="39"/>
      <c r="F164" s="238" t="s">
        <v>1374</v>
      </c>
      <c r="G164" s="39"/>
      <c r="H164" s="39"/>
      <c r="I164" s="239"/>
      <c r="J164" s="39"/>
      <c r="K164" s="39"/>
      <c r="L164" s="43"/>
      <c r="M164" s="240"/>
      <c r="N164" s="241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82</v>
      </c>
    </row>
    <row r="165" s="13" customFormat="1">
      <c r="A165" s="13"/>
      <c r="B165" s="258"/>
      <c r="C165" s="259"/>
      <c r="D165" s="237" t="s">
        <v>1319</v>
      </c>
      <c r="E165" s="260" t="s">
        <v>1</v>
      </c>
      <c r="F165" s="261" t="s">
        <v>1375</v>
      </c>
      <c r="G165" s="259"/>
      <c r="H165" s="262">
        <v>1451.4000000000001</v>
      </c>
      <c r="I165" s="263"/>
      <c r="J165" s="259"/>
      <c r="K165" s="259"/>
      <c r="L165" s="264"/>
      <c r="M165" s="280"/>
      <c r="N165" s="281"/>
      <c r="O165" s="281"/>
      <c r="P165" s="281"/>
      <c r="Q165" s="281"/>
      <c r="R165" s="281"/>
      <c r="S165" s="281"/>
      <c r="T165" s="28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1319</v>
      </c>
      <c r="AU165" s="268" t="s">
        <v>82</v>
      </c>
      <c r="AV165" s="13" t="s">
        <v>84</v>
      </c>
      <c r="AW165" s="13" t="s">
        <v>31</v>
      </c>
      <c r="AX165" s="13" t="s">
        <v>82</v>
      </c>
      <c r="AY165" s="268" t="s">
        <v>148</v>
      </c>
    </row>
    <row r="166" s="2" customFormat="1" ht="6.96" customHeight="1">
      <c r="A166" s="37"/>
      <c r="B166" s="65"/>
      <c r="C166" s="66"/>
      <c r="D166" s="66"/>
      <c r="E166" s="66"/>
      <c r="F166" s="66"/>
      <c r="G166" s="66"/>
      <c r="H166" s="66"/>
      <c r="I166" s="66"/>
      <c r="J166" s="66"/>
      <c r="K166" s="66"/>
      <c r="L166" s="43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sheetProtection sheet="1" autoFilter="0" formatColumns="0" formatRows="0" objects="1" scenarios="1" spinCount="100000" saltValue="yVXITwW/lkIxhtZzb0X+hYV/7Z6Mn8GmbU8yLIAPxE/RfKShohyFRtW36uuUmdWxhsB+10YTnjsSvZdI2Ob3dQ==" hashValue="tKAyvMe2AB2Vx7rDMdrZm7bM/DSm4aFbED8/3K7rtzDrTH+ZRQRYI160AkDzErulOEqSjKG/SFgk05fZSvR/Yg==" algorithmName="SHA-512" password="CC35"/>
  <autoFilter ref="C120:K16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111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staničního zabezpečovacího zařízení v ŽST Hlubočky</v>
      </c>
      <c r="F7" s="149"/>
      <c r="G7" s="149"/>
      <c r="H7" s="149"/>
      <c r="L7" s="19"/>
    </row>
    <row r="8" s="1" customFormat="1" ht="12" customHeight="1">
      <c r="B8" s="19"/>
      <c r="D8" s="149" t="s">
        <v>112</v>
      </c>
      <c r="L8" s="19"/>
    </row>
    <row r="9" s="2" customFormat="1" ht="16.5" customHeight="1">
      <c r="A9" s="37"/>
      <c r="B9" s="43"/>
      <c r="C9" s="37"/>
      <c r="D9" s="37"/>
      <c r="E9" s="150" t="s">
        <v>113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115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16. 3. 2021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33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35</v>
      </c>
      <c r="E32" s="37"/>
      <c r="F32" s="37"/>
      <c r="G32" s="37"/>
      <c r="H32" s="37"/>
      <c r="I32" s="37"/>
      <c r="J32" s="159">
        <f>ROUND(J132,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37</v>
      </c>
      <c r="G34" s="37"/>
      <c r="H34" s="37"/>
      <c r="I34" s="160" t="s">
        <v>36</v>
      </c>
      <c r="J34" s="160" t="s">
        <v>38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39</v>
      </c>
      <c r="E35" s="149" t="s">
        <v>40</v>
      </c>
      <c r="F35" s="162">
        <f>ROUND((SUM(BE132:BE418)),  2)</f>
        <v>0</v>
      </c>
      <c r="G35" s="37"/>
      <c r="H35" s="37"/>
      <c r="I35" s="163">
        <v>0.20999999999999999</v>
      </c>
      <c r="J35" s="162">
        <f>ROUND(((SUM(BE132:BE418))*I35),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41</v>
      </c>
      <c r="F36" s="162">
        <f>ROUND((SUM(BF132:BF418)),  2)</f>
        <v>0</v>
      </c>
      <c r="G36" s="37"/>
      <c r="H36" s="37"/>
      <c r="I36" s="163">
        <v>0.14999999999999999</v>
      </c>
      <c r="J36" s="162">
        <f>ROUND(((SUM(BF132:BF418))*I36),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42</v>
      </c>
      <c r="F37" s="162">
        <f>ROUND((SUM(BG132:BG418)),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43</v>
      </c>
      <c r="F38" s="162">
        <f>ROUND((SUM(BH132:BH418)),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44</v>
      </c>
      <c r="F39" s="162">
        <f>ROUND((SUM(BI132:BI418)),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45</v>
      </c>
      <c r="E41" s="166"/>
      <c r="F41" s="166"/>
      <c r="G41" s="167" t="s">
        <v>46</v>
      </c>
      <c r="H41" s="168" t="s">
        <v>47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48</v>
      </c>
      <c r="E50" s="172"/>
      <c r="F50" s="172"/>
      <c r="G50" s="171" t="s">
        <v>49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4"/>
      <c r="J61" s="176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52</v>
      </c>
      <c r="E65" s="177"/>
      <c r="F65" s="177"/>
      <c r="G65" s="171" t="s">
        <v>53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4"/>
      <c r="J76" s="176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staničního zabezpečovacího zařízení v ŽST Hlubočky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112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113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01 - Zabezpečovací zařízení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16. 3. 2021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Signal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>Štěpán Mikš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117</v>
      </c>
      <c r="D96" s="184"/>
      <c r="E96" s="184"/>
      <c r="F96" s="184"/>
      <c r="G96" s="184"/>
      <c r="H96" s="184"/>
      <c r="I96" s="184"/>
      <c r="J96" s="185" t="s">
        <v>118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119</v>
      </c>
      <c r="D98" s="39"/>
      <c r="E98" s="39"/>
      <c r="F98" s="39"/>
      <c r="G98" s="39"/>
      <c r="H98" s="39"/>
      <c r="I98" s="39"/>
      <c r="J98" s="109">
        <f>J132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120</v>
      </c>
    </row>
    <row r="99" s="9" customFormat="1" ht="24.96" customHeight="1">
      <c r="A99" s="9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122</v>
      </c>
      <c r="E100" s="195"/>
      <c r="F100" s="195"/>
      <c r="G100" s="195"/>
      <c r="H100" s="195"/>
      <c r="I100" s="195"/>
      <c r="J100" s="196">
        <f>J180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123</v>
      </c>
      <c r="E101" s="190"/>
      <c r="F101" s="190"/>
      <c r="G101" s="190"/>
      <c r="H101" s="190"/>
      <c r="I101" s="190"/>
      <c r="J101" s="191">
        <f>J203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124</v>
      </c>
      <c r="E102" s="195"/>
      <c r="F102" s="195"/>
      <c r="G102" s="195"/>
      <c r="H102" s="195"/>
      <c r="I102" s="195"/>
      <c r="J102" s="196">
        <f>J210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125</v>
      </c>
      <c r="E103" s="195"/>
      <c r="F103" s="195"/>
      <c r="G103" s="195"/>
      <c r="H103" s="195"/>
      <c r="I103" s="195"/>
      <c r="J103" s="196">
        <f>J229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126</v>
      </c>
      <c r="E104" s="195"/>
      <c r="F104" s="195"/>
      <c r="G104" s="195"/>
      <c r="H104" s="195"/>
      <c r="I104" s="195"/>
      <c r="J104" s="196">
        <f>J286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127</v>
      </c>
      <c r="E105" s="190"/>
      <c r="F105" s="190"/>
      <c r="G105" s="190"/>
      <c r="H105" s="190"/>
      <c r="I105" s="190"/>
      <c r="J105" s="191">
        <f>J295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128</v>
      </c>
      <c r="E106" s="195"/>
      <c r="F106" s="195"/>
      <c r="G106" s="195"/>
      <c r="H106" s="195"/>
      <c r="I106" s="195"/>
      <c r="J106" s="196">
        <f>J298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129</v>
      </c>
      <c r="E107" s="195"/>
      <c r="F107" s="195"/>
      <c r="G107" s="195"/>
      <c r="H107" s="195"/>
      <c r="I107" s="195"/>
      <c r="J107" s="196">
        <f>J307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130</v>
      </c>
      <c r="E108" s="190"/>
      <c r="F108" s="190"/>
      <c r="G108" s="190"/>
      <c r="H108" s="190"/>
      <c r="I108" s="190"/>
      <c r="J108" s="191">
        <f>J332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7"/>
      <c r="C109" s="188"/>
      <c r="D109" s="189" t="s">
        <v>131</v>
      </c>
      <c r="E109" s="190"/>
      <c r="F109" s="190"/>
      <c r="G109" s="190"/>
      <c r="H109" s="190"/>
      <c r="I109" s="190"/>
      <c r="J109" s="191">
        <f>J351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7"/>
      <c r="C110" s="188"/>
      <c r="D110" s="189" t="s">
        <v>132</v>
      </c>
      <c r="E110" s="190"/>
      <c r="F110" s="190"/>
      <c r="G110" s="190"/>
      <c r="H110" s="190"/>
      <c r="I110" s="190"/>
      <c r="J110" s="191">
        <f>J390</f>
        <v>0</v>
      </c>
      <c r="K110" s="188"/>
      <c r="L110" s="19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133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82" t="str">
        <f>E7</f>
        <v>Oprava staničního zabezpečovacího zařízení v ŽST Hlubočky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" customFormat="1" ht="12" customHeight="1">
      <c r="B121" s="20"/>
      <c r="C121" s="31" t="s">
        <v>112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="2" customFormat="1" ht="16.5" customHeight="1">
      <c r="A122" s="37"/>
      <c r="B122" s="38"/>
      <c r="C122" s="39"/>
      <c r="D122" s="39"/>
      <c r="E122" s="182" t="s">
        <v>113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114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5" t="str">
        <f>E11</f>
        <v>01 - Zabezpečovací zařízení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F14</f>
        <v xml:space="preserve"> </v>
      </c>
      <c r="G126" s="39"/>
      <c r="H126" s="39"/>
      <c r="I126" s="31" t="s">
        <v>22</v>
      </c>
      <c r="J126" s="78" t="str">
        <f>IF(J14="","",J14)</f>
        <v>16. 3. 2021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24</v>
      </c>
      <c r="D128" s="39"/>
      <c r="E128" s="39"/>
      <c r="F128" s="26" t="str">
        <f>E17</f>
        <v xml:space="preserve"> </v>
      </c>
      <c r="G128" s="39"/>
      <c r="H128" s="39"/>
      <c r="I128" s="31" t="s">
        <v>29</v>
      </c>
      <c r="J128" s="35" t="str">
        <f>E23</f>
        <v>Signal Projekt s.r.o.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27</v>
      </c>
      <c r="D129" s="39"/>
      <c r="E129" s="39"/>
      <c r="F129" s="26" t="str">
        <f>IF(E20="","",E20)</f>
        <v>Vyplň údaj</v>
      </c>
      <c r="G129" s="39"/>
      <c r="H129" s="39"/>
      <c r="I129" s="31" t="s">
        <v>32</v>
      </c>
      <c r="J129" s="35" t="str">
        <f>E26</f>
        <v>Štěpán Mikš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98"/>
      <c r="B131" s="199"/>
      <c r="C131" s="200" t="s">
        <v>134</v>
      </c>
      <c r="D131" s="201" t="s">
        <v>60</v>
      </c>
      <c r="E131" s="201" t="s">
        <v>56</v>
      </c>
      <c r="F131" s="201" t="s">
        <v>57</v>
      </c>
      <c r="G131" s="201" t="s">
        <v>135</v>
      </c>
      <c r="H131" s="201" t="s">
        <v>136</v>
      </c>
      <c r="I131" s="201" t="s">
        <v>137</v>
      </c>
      <c r="J131" s="201" t="s">
        <v>118</v>
      </c>
      <c r="K131" s="202" t="s">
        <v>138</v>
      </c>
      <c r="L131" s="203"/>
      <c r="M131" s="99" t="s">
        <v>1</v>
      </c>
      <c r="N131" s="100" t="s">
        <v>39</v>
      </c>
      <c r="O131" s="100" t="s">
        <v>139</v>
      </c>
      <c r="P131" s="100" t="s">
        <v>140</v>
      </c>
      <c r="Q131" s="100" t="s">
        <v>141</v>
      </c>
      <c r="R131" s="100" t="s">
        <v>142</v>
      </c>
      <c r="S131" s="100" t="s">
        <v>143</v>
      </c>
      <c r="T131" s="101" t="s">
        <v>144</v>
      </c>
      <c r="U131" s="198"/>
      <c r="V131" s="198"/>
      <c r="W131" s="198"/>
      <c r="X131" s="198"/>
      <c r="Y131" s="198"/>
      <c r="Z131" s="198"/>
      <c r="AA131" s="198"/>
      <c r="AB131" s="198"/>
      <c r="AC131" s="198"/>
      <c r="AD131" s="198"/>
      <c r="AE131" s="198"/>
    </row>
    <row r="132" s="2" customFormat="1" ht="22.8" customHeight="1">
      <c r="A132" s="37"/>
      <c r="B132" s="38"/>
      <c r="C132" s="106" t="s">
        <v>145</v>
      </c>
      <c r="D132" s="39"/>
      <c r="E132" s="39"/>
      <c r="F132" s="39"/>
      <c r="G132" s="39"/>
      <c r="H132" s="39"/>
      <c r="I132" s="39"/>
      <c r="J132" s="204">
        <f>BK132</f>
        <v>0</v>
      </c>
      <c r="K132" s="39"/>
      <c r="L132" s="43"/>
      <c r="M132" s="102"/>
      <c r="N132" s="205"/>
      <c r="O132" s="103"/>
      <c r="P132" s="206">
        <f>P133+P203+P295+P332+P351+P390</f>
        <v>0</v>
      </c>
      <c r="Q132" s="103"/>
      <c r="R132" s="206">
        <f>R133+R203+R295+R332+R351+R390</f>
        <v>0.56613999999999998</v>
      </c>
      <c r="S132" s="103"/>
      <c r="T132" s="207">
        <f>T133+T203+T295+T332+T351+T390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74</v>
      </c>
      <c r="AU132" s="16" t="s">
        <v>120</v>
      </c>
      <c r="BK132" s="208">
        <f>BK133+BK203+BK295+BK332+BK351+BK390</f>
        <v>0</v>
      </c>
    </row>
    <row r="133" s="12" customFormat="1" ht="25.92" customHeight="1">
      <c r="A133" s="12"/>
      <c r="B133" s="209"/>
      <c r="C133" s="210"/>
      <c r="D133" s="211" t="s">
        <v>74</v>
      </c>
      <c r="E133" s="212" t="s">
        <v>146</v>
      </c>
      <c r="F133" s="212" t="s">
        <v>147</v>
      </c>
      <c r="G133" s="210"/>
      <c r="H133" s="210"/>
      <c r="I133" s="213"/>
      <c r="J133" s="214">
        <f>BK133</f>
        <v>0</v>
      </c>
      <c r="K133" s="210"/>
      <c r="L133" s="215"/>
      <c r="M133" s="216"/>
      <c r="N133" s="217"/>
      <c r="O133" s="217"/>
      <c r="P133" s="218">
        <f>P134+SUM(P135:P180)</f>
        <v>0</v>
      </c>
      <c r="Q133" s="217"/>
      <c r="R133" s="218">
        <f>R134+SUM(R135:R180)</f>
        <v>0</v>
      </c>
      <c r="S133" s="217"/>
      <c r="T133" s="219">
        <f>T134+SUM(T135:T180)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82</v>
      </c>
      <c r="AT133" s="221" t="s">
        <v>74</v>
      </c>
      <c r="AU133" s="221" t="s">
        <v>75</v>
      </c>
      <c r="AY133" s="220" t="s">
        <v>148</v>
      </c>
      <c r="BK133" s="222">
        <f>BK134+SUM(BK135:BK180)</f>
        <v>0</v>
      </c>
    </row>
    <row r="134" s="2" customFormat="1" ht="33" customHeight="1">
      <c r="A134" s="37"/>
      <c r="B134" s="38"/>
      <c r="C134" s="223" t="s">
        <v>149</v>
      </c>
      <c r="D134" s="223" t="s">
        <v>150</v>
      </c>
      <c r="E134" s="224" t="s">
        <v>151</v>
      </c>
      <c r="F134" s="225" t="s">
        <v>152</v>
      </c>
      <c r="G134" s="226" t="s">
        <v>153</v>
      </c>
      <c r="H134" s="227">
        <v>1045</v>
      </c>
      <c r="I134" s="228"/>
      <c r="J134" s="229">
        <f>ROUND(I134*H134,2)</f>
        <v>0</v>
      </c>
      <c r="K134" s="225" t="s">
        <v>154</v>
      </c>
      <c r="L134" s="230"/>
      <c r="M134" s="231" t="s">
        <v>1</v>
      </c>
      <c r="N134" s="232" t="s">
        <v>40</v>
      </c>
      <c r="O134" s="90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5" t="s">
        <v>155</v>
      </c>
      <c r="AT134" s="235" t="s">
        <v>150</v>
      </c>
      <c r="AU134" s="235" t="s">
        <v>82</v>
      </c>
      <c r="AY134" s="16" t="s">
        <v>148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6" t="s">
        <v>82</v>
      </c>
      <c r="BK134" s="236">
        <f>ROUND(I134*H134,2)</f>
        <v>0</v>
      </c>
      <c r="BL134" s="16" t="s">
        <v>156</v>
      </c>
      <c r="BM134" s="235" t="s">
        <v>157</v>
      </c>
    </row>
    <row r="135" s="2" customFormat="1">
      <c r="A135" s="37"/>
      <c r="B135" s="38"/>
      <c r="C135" s="39"/>
      <c r="D135" s="237" t="s">
        <v>158</v>
      </c>
      <c r="E135" s="39"/>
      <c r="F135" s="238" t="s">
        <v>152</v>
      </c>
      <c r="G135" s="39"/>
      <c r="H135" s="39"/>
      <c r="I135" s="239"/>
      <c r="J135" s="39"/>
      <c r="K135" s="39"/>
      <c r="L135" s="43"/>
      <c r="M135" s="240"/>
      <c r="N135" s="241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158</v>
      </c>
      <c r="AU135" s="16" t="s">
        <v>82</v>
      </c>
    </row>
    <row r="136" s="2" customFormat="1" ht="33" customHeight="1">
      <c r="A136" s="37"/>
      <c r="B136" s="38"/>
      <c r="C136" s="223" t="s">
        <v>159</v>
      </c>
      <c r="D136" s="223" t="s">
        <v>150</v>
      </c>
      <c r="E136" s="224" t="s">
        <v>160</v>
      </c>
      <c r="F136" s="225" t="s">
        <v>161</v>
      </c>
      <c r="G136" s="226" t="s">
        <v>153</v>
      </c>
      <c r="H136" s="227">
        <v>545</v>
      </c>
      <c r="I136" s="228"/>
      <c r="J136" s="229">
        <f>ROUND(I136*H136,2)</f>
        <v>0</v>
      </c>
      <c r="K136" s="225" t="s">
        <v>154</v>
      </c>
      <c r="L136" s="230"/>
      <c r="M136" s="231" t="s">
        <v>1</v>
      </c>
      <c r="N136" s="232" t="s">
        <v>40</v>
      </c>
      <c r="O136" s="90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5" t="s">
        <v>155</v>
      </c>
      <c r="AT136" s="235" t="s">
        <v>150</v>
      </c>
      <c r="AU136" s="235" t="s">
        <v>82</v>
      </c>
      <c r="AY136" s="16" t="s">
        <v>148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6" t="s">
        <v>82</v>
      </c>
      <c r="BK136" s="236">
        <f>ROUND(I136*H136,2)</f>
        <v>0</v>
      </c>
      <c r="BL136" s="16" t="s">
        <v>156</v>
      </c>
      <c r="BM136" s="235" t="s">
        <v>162</v>
      </c>
    </row>
    <row r="137" s="2" customFormat="1">
      <c r="A137" s="37"/>
      <c r="B137" s="38"/>
      <c r="C137" s="39"/>
      <c r="D137" s="237" t="s">
        <v>158</v>
      </c>
      <c r="E137" s="39"/>
      <c r="F137" s="238" t="s">
        <v>161</v>
      </c>
      <c r="G137" s="39"/>
      <c r="H137" s="39"/>
      <c r="I137" s="239"/>
      <c r="J137" s="39"/>
      <c r="K137" s="39"/>
      <c r="L137" s="43"/>
      <c r="M137" s="240"/>
      <c r="N137" s="241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158</v>
      </c>
      <c r="AU137" s="16" t="s">
        <v>82</v>
      </c>
    </row>
    <row r="138" s="2" customFormat="1" ht="33" customHeight="1">
      <c r="A138" s="37"/>
      <c r="B138" s="38"/>
      <c r="C138" s="223" t="s">
        <v>163</v>
      </c>
      <c r="D138" s="223" t="s">
        <v>150</v>
      </c>
      <c r="E138" s="224" t="s">
        <v>164</v>
      </c>
      <c r="F138" s="225" t="s">
        <v>165</v>
      </c>
      <c r="G138" s="226" t="s">
        <v>153</v>
      </c>
      <c r="H138" s="227">
        <v>1165</v>
      </c>
      <c r="I138" s="228"/>
      <c r="J138" s="229">
        <f>ROUND(I138*H138,2)</f>
        <v>0</v>
      </c>
      <c r="K138" s="225" t="s">
        <v>154</v>
      </c>
      <c r="L138" s="230"/>
      <c r="M138" s="231" t="s">
        <v>1</v>
      </c>
      <c r="N138" s="232" t="s">
        <v>40</v>
      </c>
      <c r="O138" s="90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5" t="s">
        <v>155</v>
      </c>
      <c r="AT138" s="235" t="s">
        <v>150</v>
      </c>
      <c r="AU138" s="235" t="s">
        <v>82</v>
      </c>
      <c r="AY138" s="16" t="s">
        <v>148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6" t="s">
        <v>82</v>
      </c>
      <c r="BK138" s="236">
        <f>ROUND(I138*H138,2)</f>
        <v>0</v>
      </c>
      <c r="BL138" s="16" t="s">
        <v>156</v>
      </c>
      <c r="BM138" s="235" t="s">
        <v>166</v>
      </c>
    </row>
    <row r="139" s="2" customFormat="1">
      <c r="A139" s="37"/>
      <c r="B139" s="38"/>
      <c r="C139" s="39"/>
      <c r="D139" s="237" t="s">
        <v>158</v>
      </c>
      <c r="E139" s="39"/>
      <c r="F139" s="238" t="s">
        <v>165</v>
      </c>
      <c r="G139" s="39"/>
      <c r="H139" s="39"/>
      <c r="I139" s="239"/>
      <c r="J139" s="39"/>
      <c r="K139" s="39"/>
      <c r="L139" s="43"/>
      <c r="M139" s="240"/>
      <c r="N139" s="241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82</v>
      </c>
    </row>
    <row r="140" s="2" customFormat="1" ht="33" customHeight="1">
      <c r="A140" s="37"/>
      <c r="B140" s="38"/>
      <c r="C140" s="223" t="s">
        <v>167</v>
      </c>
      <c r="D140" s="223" t="s">
        <v>150</v>
      </c>
      <c r="E140" s="224" t="s">
        <v>168</v>
      </c>
      <c r="F140" s="225" t="s">
        <v>169</v>
      </c>
      <c r="G140" s="226" t="s">
        <v>153</v>
      </c>
      <c r="H140" s="227">
        <v>2140</v>
      </c>
      <c r="I140" s="228"/>
      <c r="J140" s="229">
        <f>ROUND(I140*H140,2)</f>
        <v>0</v>
      </c>
      <c r="K140" s="225" t="s">
        <v>154</v>
      </c>
      <c r="L140" s="230"/>
      <c r="M140" s="231" t="s">
        <v>1</v>
      </c>
      <c r="N140" s="232" t="s">
        <v>40</v>
      </c>
      <c r="O140" s="90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5" t="s">
        <v>155</v>
      </c>
      <c r="AT140" s="235" t="s">
        <v>150</v>
      </c>
      <c r="AU140" s="235" t="s">
        <v>82</v>
      </c>
      <c r="AY140" s="16" t="s">
        <v>148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6" t="s">
        <v>82</v>
      </c>
      <c r="BK140" s="236">
        <f>ROUND(I140*H140,2)</f>
        <v>0</v>
      </c>
      <c r="BL140" s="16" t="s">
        <v>156</v>
      </c>
      <c r="BM140" s="235" t="s">
        <v>170</v>
      </c>
    </row>
    <row r="141" s="2" customFormat="1">
      <c r="A141" s="37"/>
      <c r="B141" s="38"/>
      <c r="C141" s="39"/>
      <c r="D141" s="237" t="s">
        <v>158</v>
      </c>
      <c r="E141" s="39"/>
      <c r="F141" s="238" t="s">
        <v>169</v>
      </c>
      <c r="G141" s="39"/>
      <c r="H141" s="39"/>
      <c r="I141" s="239"/>
      <c r="J141" s="39"/>
      <c r="K141" s="39"/>
      <c r="L141" s="43"/>
      <c r="M141" s="240"/>
      <c r="N141" s="241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158</v>
      </c>
      <c r="AU141" s="16" t="s">
        <v>82</v>
      </c>
    </row>
    <row r="142" s="2" customFormat="1" ht="33" customHeight="1">
      <c r="A142" s="37"/>
      <c r="B142" s="38"/>
      <c r="C142" s="223" t="s">
        <v>171</v>
      </c>
      <c r="D142" s="223" t="s">
        <v>150</v>
      </c>
      <c r="E142" s="224" t="s">
        <v>172</v>
      </c>
      <c r="F142" s="225" t="s">
        <v>173</v>
      </c>
      <c r="G142" s="226" t="s">
        <v>153</v>
      </c>
      <c r="H142" s="227">
        <v>295</v>
      </c>
      <c r="I142" s="228"/>
      <c r="J142" s="229">
        <f>ROUND(I142*H142,2)</f>
        <v>0</v>
      </c>
      <c r="K142" s="225" t="s">
        <v>154</v>
      </c>
      <c r="L142" s="230"/>
      <c r="M142" s="231" t="s">
        <v>1</v>
      </c>
      <c r="N142" s="232" t="s">
        <v>40</v>
      </c>
      <c r="O142" s="90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5" t="s">
        <v>155</v>
      </c>
      <c r="AT142" s="235" t="s">
        <v>150</v>
      </c>
      <c r="AU142" s="235" t="s">
        <v>82</v>
      </c>
      <c r="AY142" s="16" t="s">
        <v>148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6" t="s">
        <v>82</v>
      </c>
      <c r="BK142" s="236">
        <f>ROUND(I142*H142,2)</f>
        <v>0</v>
      </c>
      <c r="BL142" s="16" t="s">
        <v>156</v>
      </c>
      <c r="BM142" s="235" t="s">
        <v>174</v>
      </c>
    </row>
    <row r="143" s="2" customFormat="1">
      <c r="A143" s="37"/>
      <c r="B143" s="38"/>
      <c r="C143" s="39"/>
      <c r="D143" s="237" t="s">
        <v>158</v>
      </c>
      <c r="E143" s="39"/>
      <c r="F143" s="238" t="s">
        <v>173</v>
      </c>
      <c r="G143" s="39"/>
      <c r="H143" s="39"/>
      <c r="I143" s="239"/>
      <c r="J143" s="39"/>
      <c r="K143" s="39"/>
      <c r="L143" s="43"/>
      <c r="M143" s="240"/>
      <c r="N143" s="241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158</v>
      </c>
      <c r="AU143" s="16" t="s">
        <v>82</v>
      </c>
    </row>
    <row r="144" s="2" customFormat="1" ht="33" customHeight="1">
      <c r="A144" s="37"/>
      <c r="B144" s="38"/>
      <c r="C144" s="223" t="s">
        <v>175</v>
      </c>
      <c r="D144" s="223" t="s">
        <v>150</v>
      </c>
      <c r="E144" s="224" t="s">
        <v>176</v>
      </c>
      <c r="F144" s="225" t="s">
        <v>177</v>
      </c>
      <c r="G144" s="226" t="s">
        <v>153</v>
      </c>
      <c r="H144" s="227">
        <v>295</v>
      </c>
      <c r="I144" s="228"/>
      <c r="J144" s="229">
        <f>ROUND(I144*H144,2)</f>
        <v>0</v>
      </c>
      <c r="K144" s="225" t="s">
        <v>154</v>
      </c>
      <c r="L144" s="230"/>
      <c r="M144" s="231" t="s">
        <v>1</v>
      </c>
      <c r="N144" s="232" t="s">
        <v>40</v>
      </c>
      <c r="O144" s="90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5" t="s">
        <v>155</v>
      </c>
      <c r="AT144" s="235" t="s">
        <v>150</v>
      </c>
      <c r="AU144" s="235" t="s">
        <v>82</v>
      </c>
      <c r="AY144" s="16" t="s">
        <v>148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6" t="s">
        <v>82</v>
      </c>
      <c r="BK144" s="236">
        <f>ROUND(I144*H144,2)</f>
        <v>0</v>
      </c>
      <c r="BL144" s="16" t="s">
        <v>156</v>
      </c>
      <c r="BM144" s="235" t="s">
        <v>178</v>
      </c>
    </row>
    <row r="145" s="2" customFormat="1">
      <c r="A145" s="37"/>
      <c r="B145" s="38"/>
      <c r="C145" s="39"/>
      <c r="D145" s="237" t="s">
        <v>158</v>
      </c>
      <c r="E145" s="39"/>
      <c r="F145" s="238" t="s">
        <v>177</v>
      </c>
      <c r="G145" s="39"/>
      <c r="H145" s="39"/>
      <c r="I145" s="239"/>
      <c r="J145" s="39"/>
      <c r="K145" s="39"/>
      <c r="L145" s="43"/>
      <c r="M145" s="240"/>
      <c r="N145" s="241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158</v>
      </c>
      <c r="AU145" s="16" t="s">
        <v>82</v>
      </c>
    </row>
    <row r="146" s="2" customFormat="1" ht="24.15" customHeight="1">
      <c r="A146" s="37"/>
      <c r="B146" s="38"/>
      <c r="C146" s="223" t="s">
        <v>179</v>
      </c>
      <c r="D146" s="223" t="s">
        <v>150</v>
      </c>
      <c r="E146" s="224" t="s">
        <v>180</v>
      </c>
      <c r="F146" s="225" t="s">
        <v>181</v>
      </c>
      <c r="G146" s="226" t="s">
        <v>153</v>
      </c>
      <c r="H146" s="227">
        <v>120</v>
      </c>
      <c r="I146" s="228"/>
      <c r="J146" s="229">
        <f>ROUND(I146*H146,2)</f>
        <v>0</v>
      </c>
      <c r="K146" s="225" t="s">
        <v>154</v>
      </c>
      <c r="L146" s="230"/>
      <c r="M146" s="231" t="s">
        <v>1</v>
      </c>
      <c r="N146" s="232" t="s">
        <v>40</v>
      </c>
      <c r="O146" s="90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5" t="s">
        <v>155</v>
      </c>
      <c r="AT146" s="235" t="s">
        <v>150</v>
      </c>
      <c r="AU146" s="235" t="s">
        <v>82</v>
      </c>
      <c r="AY146" s="16" t="s">
        <v>148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6" t="s">
        <v>82</v>
      </c>
      <c r="BK146" s="236">
        <f>ROUND(I146*H146,2)</f>
        <v>0</v>
      </c>
      <c r="BL146" s="16" t="s">
        <v>156</v>
      </c>
      <c r="BM146" s="235" t="s">
        <v>182</v>
      </c>
    </row>
    <row r="147" s="2" customFormat="1">
      <c r="A147" s="37"/>
      <c r="B147" s="38"/>
      <c r="C147" s="39"/>
      <c r="D147" s="237" t="s">
        <v>158</v>
      </c>
      <c r="E147" s="39"/>
      <c r="F147" s="238" t="s">
        <v>181</v>
      </c>
      <c r="G147" s="39"/>
      <c r="H147" s="39"/>
      <c r="I147" s="239"/>
      <c r="J147" s="39"/>
      <c r="K147" s="39"/>
      <c r="L147" s="43"/>
      <c r="M147" s="240"/>
      <c r="N147" s="241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158</v>
      </c>
      <c r="AU147" s="16" t="s">
        <v>82</v>
      </c>
    </row>
    <row r="148" s="2" customFormat="1" ht="24.15" customHeight="1">
      <c r="A148" s="37"/>
      <c r="B148" s="38"/>
      <c r="C148" s="223" t="s">
        <v>183</v>
      </c>
      <c r="D148" s="223" t="s">
        <v>150</v>
      </c>
      <c r="E148" s="224" t="s">
        <v>184</v>
      </c>
      <c r="F148" s="225" t="s">
        <v>185</v>
      </c>
      <c r="G148" s="226" t="s">
        <v>186</v>
      </c>
      <c r="H148" s="227">
        <v>2</v>
      </c>
      <c r="I148" s="228"/>
      <c r="J148" s="229">
        <f>ROUND(I148*H148,2)</f>
        <v>0</v>
      </c>
      <c r="K148" s="225" t="s">
        <v>154</v>
      </c>
      <c r="L148" s="230"/>
      <c r="M148" s="231" t="s">
        <v>1</v>
      </c>
      <c r="N148" s="232" t="s">
        <v>40</v>
      </c>
      <c r="O148" s="90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5" t="s">
        <v>187</v>
      </c>
      <c r="AT148" s="235" t="s">
        <v>150</v>
      </c>
      <c r="AU148" s="235" t="s">
        <v>82</v>
      </c>
      <c r="AY148" s="16" t="s">
        <v>148</v>
      </c>
      <c r="BE148" s="236">
        <f>IF(N148="základní",J148,0)</f>
        <v>0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6" t="s">
        <v>82</v>
      </c>
      <c r="BK148" s="236">
        <f>ROUND(I148*H148,2)</f>
        <v>0</v>
      </c>
      <c r="BL148" s="16" t="s">
        <v>187</v>
      </c>
      <c r="BM148" s="235" t="s">
        <v>188</v>
      </c>
    </row>
    <row r="149" s="2" customFormat="1">
      <c r="A149" s="37"/>
      <c r="B149" s="38"/>
      <c r="C149" s="39"/>
      <c r="D149" s="237" t="s">
        <v>158</v>
      </c>
      <c r="E149" s="39"/>
      <c r="F149" s="238" t="s">
        <v>185</v>
      </c>
      <c r="G149" s="39"/>
      <c r="H149" s="39"/>
      <c r="I149" s="239"/>
      <c r="J149" s="39"/>
      <c r="K149" s="39"/>
      <c r="L149" s="43"/>
      <c r="M149" s="240"/>
      <c r="N149" s="241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158</v>
      </c>
      <c r="AU149" s="16" t="s">
        <v>82</v>
      </c>
    </row>
    <row r="150" s="2" customFormat="1" ht="21.75" customHeight="1">
      <c r="A150" s="37"/>
      <c r="B150" s="38"/>
      <c r="C150" s="242" t="s">
        <v>189</v>
      </c>
      <c r="D150" s="242" t="s">
        <v>190</v>
      </c>
      <c r="E150" s="243" t="s">
        <v>191</v>
      </c>
      <c r="F150" s="244" t="s">
        <v>192</v>
      </c>
      <c r="G150" s="245" t="s">
        <v>186</v>
      </c>
      <c r="H150" s="246">
        <v>1</v>
      </c>
      <c r="I150" s="247"/>
      <c r="J150" s="248">
        <f>ROUND(I150*H150,2)</f>
        <v>0</v>
      </c>
      <c r="K150" s="244" t="s">
        <v>1</v>
      </c>
      <c r="L150" s="43"/>
      <c r="M150" s="249" t="s">
        <v>1</v>
      </c>
      <c r="N150" s="250" t="s">
        <v>40</v>
      </c>
      <c r="O150" s="90"/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5" t="s">
        <v>193</v>
      </c>
      <c r="AT150" s="235" t="s">
        <v>190</v>
      </c>
      <c r="AU150" s="235" t="s">
        <v>82</v>
      </c>
      <c r="AY150" s="16" t="s">
        <v>148</v>
      </c>
      <c r="BE150" s="236">
        <f>IF(N150="základní",J150,0)</f>
        <v>0</v>
      </c>
      <c r="BF150" s="236">
        <f>IF(N150="snížená",J150,0)</f>
        <v>0</v>
      </c>
      <c r="BG150" s="236">
        <f>IF(N150="zákl. přenesená",J150,0)</f>
        <v>0</v>
      </c>
      <c r="BH150" s="236">
        <f>IF(N150="sníž. přenesená",J150,0)</f>
        <v>0</v>
      </c>
      <c r="BI150" s="236">
        <f>IF(N150="nulová",J150,0)</f>
        <v>0</v>
      </c>
      <c r="BJ150" s="16" t="s">
        <v>82</v>
      </c>
      <c r="BK150" s="236">
        <f>ROUND(I150*H150,2)</f>
        <v>0</v>
      </c>
      <c r="BL150" s="16" t="s">
        <v>193</v>
      </c>
      <c r="BM150" s="235" t="s">
        <v>194</v>
      </c>
    </row>
    <row r="151" s="2" customFormat="1">
      <c r="A151" s="37"/>
      <c r="B151" s="38"/>
      <c r="C151" s="39"/>
      <c r="D151" s="237" t="s">
        <v>158</v>
      </c>
      <c r="E151" s="39"/>
      <c r="F151" s="238" t="s">
        <v>192</v>
      </c>
      <c r="G151" s="39"/>
      <c r="H151" s="39"/>
      <c r="I151" s="239"/>
      <c r="J151" s="39"/>
      <c r="K151" s="39"/>
      <c r="L151" s="43"/>
      <c r="M151" s="240"/>
      <c r="N151" s="241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82</v>
      </c>
    </row>
    <row r="152" s="2" customFormat="1" ht="24.15" customHeight="1">
      <c r="A152" s="37"/>
      <c r="B152" s="38"/>
      <c r="C152" s="223" t="s">
        <v>195</v>
      </c>
      <c r="D152" s="223" t="s">
        <v>150</v>
      </c>
      <c r="E152" s="224" t="s">
        <v>196</v>
      </c>
      <c r="F152" s="225" t="s">
        <v>197</v>
      </c>
      <c r="G152" s="226" t="s">
        <v>153</v>
      </c>
      <c r="H152" s="227">
        <v>25</v>
      </c>
      <c r="I152" s="228"/>
      <c r="J152" s="229">
        <f>ROUND(I152*H152,2)</f>
        <v>0</v>
      </c>
      <c r="K152" s="225" t="s">
        <v>154</v>
      </c>
      <c r="L152" s="230"/>
      <c r="M152" s="231" t="s">
        <v>1</v>
      </c>
      <c r="N152" s="232" t="s">
        <v>40</v>
      </c>
      <c r="O152" s="90"/>
      <c r="P152" s="233">
        <f>O152*H152</f>
        <v>0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5" t="s">
        <v>187</v>
      </c>
      <c r="AT152" s="235" t="s">
        <v>150</v>
      </c>
      <c r="AU152" s="235" t="s">
        <v>82</v>
      </c>
      <c r="AY152" s="16" t="s">
        <v>148</v>
      </c>
      <c r="BE152" s="236">
        <f>IF(N152="základní",J152,0)</f>
        <v>0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6" t="s">
        <v>82</v>
      </c>
      <c r="BK152" s="236">
        <f>ROUND(I152*H152,2)</f>
        <v>0</v>
      </c>
      <c r="BL152" s="16" t="s">
        <v>187</v>
      </c>
      <c r="BM152" s="235" t="s">
        <v>198</v>
      </c>
    </row>
    <row r="153" s="2" customFormat="1">
      <c r="A153" s="37"/>
      <c r="B153" s="38"/>
      <c r="C153" s="39"/>
      <c r="D153" s="237" t="s">
        <v>158</v>
      </c>
      <c r="E153" s="39"/>
      <c r="F153" s="238" t="s">
        <v>197</v>
      </c>
      <c r="G153" s="39"/>
      <c r="H153" s="39"/>
      <c r="I153" s="239"/>
      <c r="J153" s="39"/>
      <c r="K153" s="39"/>
      <c r="L153" s="43"/>
      <c r="M153" s="240"/>
      <c r="N153" s="241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158</v>
      </c>
      <c r="AU153" s="16" t="s">
        <v>82</v>
      </c>
    </row>
    <row r="154" s="2" customFormat="1" ht="37.8" customHeight="1">
      <c r="A154" s="37"/>
      <c r="B154" s="38"/>
      <c r="C154" s="242" t="s">
        <v>199</v>
      </c>
      <c r="D154" s="242" t="s">
        <v>190</v>
      </c>
      <c r="E154" s="243" t="s">
        <v>200</v>
      </c>
      <c r="F154" s="244" t="s">
        <v>201</v>
      </c>
      <c r="G154" s="245" t="s">
        <v>153</v>
      </c>
      <c r="H154" s="246">
        <v>2755</v>
      </c>
      <c r="I154" s="247"/>
      <c r="J154" s="248">
        <f>ROUND(I154*H154,2)</f>
        <v>0</v>
      </c>
      <c r="K154" s="244" t="s">
        <v>154</v>
      </c>
      <c r="L154" s="43"/>
      <c r="M154" s="249" t="s">
        <v>1</v>
      </c>
      <c r="N154" s="250" t="s">
        <v>40</v>
      </c>
      <c r="O154" s="90"/>
      <c r="P154" s="233">
        <f>O154*H154</f>
        <v>0</v>
      </c>
      <c r="Q154" s="233">
        <v>0</v>
      </c>
      <c r="R154" s="233">
        <f>Q154*H154</f>
        <v>0</v>
      </c>
      <c r="S154" s="233">
        <v>0</v>
      </c>
      <c r="T154" s="23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5" t="s">
        <v>156</v>
      </c>
      <c r="AT154" s="235" t="s">
        <v>190</v>
      </c>
      <c r="AU154" s="235" t="s">
        <v>82</v>
      </c>
      <c r="AY154" s="16" t="s">
        <v>148</v>
      </c>
      <c r="BE154" s="236">
        <f>IF(N154="základní",J154,0)</f>
        <v>0</v>
      </c>
      <c r="BF154" s="236">
        <f>IF(N154="snížená",J154,0)</f>
        <v>0</v>
      </c>
      <c r="BG154" s="236">
        <f>IF(N154="zákl. přenesená",J154,0)</f>
        <v>0</v>
      </c>
      <c r="BH154" s="236">
        <f>IF(N154="sníž. přenesená",J154,0)</f>
        <v>0</v>
      </c>
      <c r="BI154" s="236">
        <f>IF(N154="nulová",J154,0)</f>
        <v>0</v>
      </c>
      <c r="BJ154" s="16" t="s">
        <v>82</v>
      </c>
      <c r="BK154" s="236">
        <f>ROUND(I154*H154,2)</f>
        <v>0</v>
      </c>
      <c r="BL154" s="16" t="s">
        <v>156</v>
      </c>
      <c r="BM154" s="235" t="s">
        <v>202</v>
      </c>
    </row>
    <row r="155" s="2" customFormat="1">
      <c r="A155" s="37"/>
      <c r="B155" s="38"/>
      <c r="C155" s="39"/>
      <c r="D155" s="237" t="s">
        <v>158</v>
      </c>
      <c r="E155" s="39"/>
      <c r="F155" s="238" t="s">
        <v>203</v>
      </c>
      <c r="G155" s="39"/>
      <c r="H155" s="39"/>
      <c r="I155" s="239"/>
      <c r="J155" s="39"/>
      <c r="K155" s="39"/>
      <c r="L155" s="43"/>
      <c r="M155" s="240"/>
      <c r="N155" s="241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158</v>
      </c>
      <c r="AU155" s="16" t="s">
        <v>82</v>
      </c>
    </row>
    <row r="156" s="2" customFormat="1" ht="37.8" customHeight="1">
      <c r="A156" s="37"/>
      <c r="B156" s="38"/>
      <c r="C156" s="242" t="s">
        <v>204</v>
      </c>
      <c r="D156" s="242" t="s">
        <v>190</v>
      </c>
      <c r="E156" s="243" t="s">
        <v>205</v>
      </c>
      <c r="F156" s="244" t="s">
        <v>206</v>
      </c>
      <c r="G156" s="245" t="s">
        <v>153</v>
      </c>
      <c r="H156" s="246">
        <v>2140</v>
      </c>
      <c r="I156" s="247"/>
      <c r="J156" s="248">
        <f>ROUND(I156*H156,2)</f>
        <v>0</v>
      </c>
      <c r="K156" s="244" t="s">
        <v>154</v>
      </c>
      <c r="L156" s="43"/>
      <c r="M156" s="249" t="s">
        <v>1</v>
      </c>
      <c r="N156" s="250" t="s">
        <v>40</v>
      </c>
      <c r="O156" s="90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5" t="s">
        <v>156</v>
      </c>
      <c r="AT156" s="235" t="s">
        <v>190</v>
      </c>
      <c r="AU156" s="235" t="s">
        <v>82</v>
      </c>
      <c r="AY156" s="16" t="s">
        <v>148</v>
      </c>
      <c r="BE156" s="236">
        <f>IF(N156="základní",J156,0)</f>
        <v>0</v>
      </c>
      <c r="BF156" s="236">
        <f>IF(N156="snížená",J156,0)</f>
        <v>0</v>
      </c>
      <c r="BG156" s="236">
        <f>IF(N156="zákl. přenesená",J156,0)</f>
        <v>0</v>
      </c>
      <c r="BH156" s="236">
        <f>IF(N156="sníž. přenesená",J156,0)</f>
        <v>0</v>
      </c>
      <c r="BI156" s="236">
        <f>IF(N156="nulová",J156,0)</f>
        <v>0</v>
      </c>
      <c r="BJ156" s="16" t="s">
        <v>82</v>
      </c>
      <c r="BK156" s="236">
        <f>ROUND(I156*H156,2)</f>
        <v>0</v>
      </c>
      <c r="BL156" s="16" t="s">
        <v>156</v>
      </c>
      <c r="BM156" s="235" t="s">
        <v>207</v>
      </c>
    </row>
    <row r="157" s="2" customFormat="1">
      <c r="A157" s="37"/>
      <c r="B157" s="38"/>
      <c r="C157" s="39"/>
      <c r="D157" s="237" t="s">
        <v>158</v>
      </c>
      <c r="E157" s="39"/>
      <c r="F157" s="238" t="s">
        <v>208</v>
      </c>
      <c r="G157" s="39"/>
      <c r="H157" s="39"/>
      <c r="I157" s="239"/>
      <c r="J157" s="39"/>
      <c r="K157" s="39"/>
      <c r="L157" s="43"/>
      <c r="M157" s="240"/>
      <c r="N157" s="241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158</v>
      </c>
      <c r="AU157" s="16" t="s">
        <v>82</v>
      </c>
    </row>
    <row r="158" s="2" customFormat="1" ht="37.8" customHeight="1">
      <c r="A158" s="37"/>
      <c r="B158" s="38"/>
      <c r="C158" s="242" t="s">
        <v>209</v>
      </c>
      <c r="D158" s="242" t="s">
        <v>190</v>
      </c>
      <c r="E158" s="243" t="s">
        <v>210</v>
      </c>
      <c r="F158" s="244" t="s">
        <v>211</v>
      </c>
      <c r="G158" s="245" t="s">
        <v>153</v>
      </c>
      <c r="H158" s="246">
        <v>710</v>
      </c>
      <c r="I158" s="247"/>
      <c r="J158" s="248">
        <f>ROUND(I158*H158,2)</f>
        <v>0</v>
      </c>
      <c r="K158" s="244" t="s">
        <v>154</v>
      </c>
      <c r="L158" s="43"/>
      <c r="M158" s="249" t="s">
        <v>1</v>
      </c>
      <c r="N158" s="250" t="s">
        <v>40</v>
      </c>
      <c r="O158" s="90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5" t="s">
        <v>156</v>
      </c>
      <c r="AT158" s="235" t="s">
        <v>190</v>
      </c>
      <c r="AU158" s="235" t="s">
        <v>82</v>
      </c>
      <c r="AY158" s="16" t="s">
        <v>148</v>
      </c>
      <c r="BE158" s="236">
        <f>IF(N158="základní",J158,0)</f>
        <v>0</v>
      </c>
      <c r="BF158" s="236">
        <f>IF(N158="snížená",J158,0)</f>
        <v>0</v>
      </c>
      <c r="BG158" s="236">
        <f>IF(N158="zákl. přenesená",J158,0)</f>
        <v>0</v>
      </c>
      <c r="BH158" s="236">
        <f>IF(N158="sníž. přenesená",J158,0)</f>
        <v>0</v>
      </c>
      <c r="BI158" s="236">
        <f>IF(N158="nulová",J158,0)</f>
        <v>0</v>
      </c>
      <c r="BJ158" s="16" t="s">
        <v>82</v>
      </c>
      <c r="BK158" s="236">
        <f>ROUND(I158*H158,2)</f>
        <v>0</v>
      </c>
      <c r="BL158" s="16" t="s">
        <v>156</v>
      </c>
      <c r="BM158" s="235" t="s">
        <v>212</v>
      </c>
    </row>
    <row r="159" s="2" customFormat="1">
      <c r="A159" s="37"/>
      <c r="B159" s="38"/>
      <c r="C159" s="39"/>
      <c r="D159" s="237" t="s">
        <v>158</v>
      </c>
      <c r="E159" s="39"/>
      <c r="F159" s="238" t="s">
        <v>213</v>
      </c>
      <c r="G159" s="39"/>
      <c r="H159" s="39"/>
      <c r="I159" s="239"/>
      <c r="J159" s="39"/>
      <c r="K159" s="39"/>
      <c r="L159" s="43"/>
      <c r="M159" s="240"/>
      <c r="N159" s="241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158</v>
      </c>
      <c r="AU159" s="16" t="s">
        <v>82</v>
      </c>
    </row>
    <row r="160" s="2" customFormat="1" ht="49.05" customHeight="1">
      <c r="A160" s="37"/>
      <c r="B160" s="38"/>
      <c r="C160" s="223" t="s">
        <v>214</v>
      </c>
      <c r="D160" s="223" t="s">
        <v>150</v>
      </c>
      <c r="E160" s="224" t="s">
        <v>215</v>
      </c>
      <c r="F160" s="225" t="s">
        <v>216</v>
      </c>
      <c r="G160" s="226" t="s">
        <v>186</v>
      </c>
      <c r="H160" s="227">
        <v>7</v>
      </c>
      <c r="I160" s="228"/>
      <c r="J160" s="229">
        <f>ROUND(I160*H160,2)</f>
        <v>0</v>
      </c>
      <c r="K160" s="225" t="s">
        <v>154</v>
      </c>
      <c r="L160" s="230"/>
      <c r="M160" s="231" t="s">
        <v>1</v>
      </c>
      <c r="N160" s="232" t="s">
        <v>40</v>
      </c>
      <c r="O160" s="90"/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5" t="s">
        <v>187</v>
      </c>
      <c r="AT160" s="235" t="s">
        <v>150</v>
      </c>
      <c r="AU160" s="235" t="s">
        <v>82</v>
      </c>
      <c r="AY160" s="16" t="s">
        <v>148</v>
      </c>
      <c r="BE160" s="236">
        <f>IF(N160="základní",J160,0)</f>
        <v>0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6" t="s">
        <v>82</v>
      </c>
      <c r="BK160" s="236">
        <f>ROUND(I160*H160,2)</f>
        <v>0</v>
      </c>
      <c r="BL160" s="16" t="s">
        <v>187</v>
      </c>
      <c r="BM160" s="235" t="s">
        <v>217</v>
      </c>
    </row>
    <row r="161" s="2" customFormat="1">
      <c r="A161" s="37"/>
      <c r="B161" s="38"/>
      <c r="C161" s="39"/>
      <c r="D161" s="237" t="s">
        <v>158</v>
      </c>
      <c r="E161" s="39"/>
      <c r="F161" s="238" t="s">
        <v>216</v>
      </c>
      <c r="G161" s="39"/>
      <c r="H161" s="39"/>
      <c r="I161" s="239"/>
      <c r="J161" s="39"/>
      <c r="K161" s="39"/>
      <c r="L161" s="43"/>
      <c r="M161" s="240"/>
      <c r="N161" s="241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82</v>
      </c>
    </row>
    <row r="162" s="2" customFormat="1" ht="37.8" customHeight="1">
      <c r="A162" s="37"/>
      <c r="B162" s="38"/>
      <c r="C162" s="242" t="s">
        <v>218</v>
      </c>
      <c r="D162" s="242" t="s">
        <v>190</v>
      </c>
      <c r="E162" s="243" t="s">
        <v>219</v>
      </c>
      <c r="F162" s="244" t="s">
        <v>220</v>
      </c>
      <c r="G162" s="245" t="s">
        <v>186</v>
      </c>
      <c r="H162" s="246">
        <v>7</v>
      </c>
      <c r="I162" s="247"/>
      <c r="J162" s="248">
        <f>ROUND(I162*H162,2)</f>
        <v>0</v>
      </c>
      <c r="K162" s="244" t="s">
        <v>154</v>
      </c>
      <c r="L162" s="43"/>
      <c r="M162" s="249" t="s">
        <v>1</v>
      </c>
      <c r="N162" s="250" t="s">
        <v>40</v>
      </c>
      <c r="O162" s="90"/>
      <c r="P162" s="233">
        <f>O162*H162</f>
        <v>0</v>
      </c>
      <c r="Q162" s="233">
        <v>0</v>
      </c>
      <c r="R162" s="233">
        <f>Q162*H162</f>
        <v>0</v>
      </c>
      <c r="S162" s="233">
        <v>0</v>
      </c>
      <c r="T162" s="23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5" t="s">
        <v>221</v>
      </c>
      <c r="AT162" s="235" t="s">
        <v>190</v>
      </c>
      <c r="AU162" s="235" t="s">
        <v>82</v>
      </c>
      <c r="AY162" s="16" t="s">
        <v>148</v>
      </c>
      <c r="BE162" s="236">
        <f>IF(N162="základní",J162,0)</f>
        <v>0</v>
      </c>
      <c r="BF162" s="236">
        <f>IF(N162="snížená",J162,0)</f>
        <v>0</v>
      </c>
      <c r="BG162" s="236">
        <f>IF(N162="zákl. přenesená",J162,0)</f>
        <v>0</v>
      </c>
      <c r="BH162" s="236">
        <f>IF(N162="sníž. přenesená",J162,0)</f>
        <v>0</v>
      </c>
      <c r="BI162" s="236">
        <f>IF(N162="nulová",J162,0)</f>
        <v>0</v>
      </c>
      <c r="BJ162" s="16" t="s">
        <v>82</v>
      </c>
      <c r="BK162" s="236">
        <f>ROUND(I162*H162,2)</f>
        <v>0</v>
      </c>
      <c r="BL162" s="16" t="s">
        <v>221</v>
      </c>
      <c r="BM162" s="235" t="s">
        <v>222</v>
      </c>
    </row>
    <row r="163" s="2" customFormat="1">
      <c r="A163" s="37"/>
      <c r="B163" s="38"/>
      <c r="C163" s="39"/>
      <c r="D163" s="237" t="s">
        <v>158</v>
      </c>
      <c r="E163" s="39"/>
      <c r="F163" s="238" t="s">
        <v>223</v>
      </c>
      <c r="G163" s="39"/>
      <c r="H163" s="39"/>
      <c r="I163" s="239"/>
      <c r="J163" s="39"/>
      <c r="K163" s="39"/>
      <c r="L163" s="43"/>
      <c r="M163" s="240"/>
      <c r="N163" s="241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158</v>
      </c>
      <c r="AU163" s="16" t="s">
        <v>82</v>
      </c>
    </row>
    <row r="164" s="2" customFormat="1" ht="33" customHeight="1">
      <c r="A164" s="37"/>
      <c r="B164" s="38"/>
      <c r="C164" s="242" t="s">
        <v>224</v>
      </c>
      <c r="D164" s="242" t="s">
        <v>190</v>
      </c>
      <c r="E164" s="243" t="s">
        <v>225</v>
      </c>
      <c r="F164" s="244" t="s">
        <v>226</v>
      </c>
      <c r="G164" s="245" t="s">
        <v>186</v>
      </c>
      <c r="H164" s="246">
        <v>24</v>
      </c>
      <c r="I164" s="247"/>
      <c r="J164" s="248">
        <f>ROUND(I164*H164,2)</f>
        <v>0</v>
      </c>
      <c r="K164" s="244" t="s">
        <v>154</v>
      </c>
      <c r="L164" s="43"/>
      <c r="M164" s="249" t="s">
        <v>1</v>
      </c>
      <c r="N164" s="250" t="s">
        <v>40</v>
      </c>
      <c r="O164" s="90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5" t="s">
        <v>156</v>
      </c>
      <c r="AT164" s="235" t="s">
        <v>190</v>
      </c>
      <c r="AU164" s="235" t="s">
        <v>82</v>
      </c>
      <c r="AY164" s="16" t="s">
        <v>148</v>
      </c>
      <c r="BE164" s="236">
        <f>IF(N164="základní",J164,0)</f>
        <v>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6" t="s">
        <v>82</v>
      </c>
      <c r="BK164" s="236">
        <f>ROUND(I164*H164,2)</f>
        <v>0</v>
      </c>
      <c r="BL164" s="16" t="s">
        <v>156</v>
      </c>
      <c r="BM164" s="235" t="s">
        <v>227</v>
      </c>
    </row>
    <row r="165" s="2" customFormat="1">
      <c r="A165" s="37"/>
      <c r="B165" s="38"/>
      <c r="C165" s="39"/>
      <c r="D165" s="237" t="s">
        <v>158</v>
      </c>
      <c r="E165" s="39"/>
      <c r="F165" s="238" t="s">
        <v>228</v>
      </c>
      <c r="G165" s="39"/>
      <c r="H165" s="39"/>
      <c r="I165" s="239"/>
      <c r="J165" s="39"/>
      <c r="K165" s="39"/>
      <c r="L165" s="43"/>
      <c r="M165" s="240"/>
      <c r="N165" s="241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158</v>
      </c>
      <c r="AU165" s="16" t="s">
        <v>82</v>
      </c>
    </row>
    <row r="166" s="2" customFormat="1" ht="33" customHeight="1">
      <c r="A166" s="37"/>
      <c r="B166" s="38"/>
      <c r="C166" s="242" t="s">
        <v>229</v>
      </c>
      <c r="D166" s="242" t="s">
        <v>190</v>
      </c>
      <c r="E166" s="243" t="s">
        <v>230</v>
      </c>
      <c r="F166" s="244" t="s">
        <v>231</v>
      </c>
      <c r="G166" s="245" t="s">
        <v>186</v>
      </c>
      <c r="H166" s="246">
        <v>14</v>
      </c>
      <c r="I166" s="247"/>
      <c r="J166" s="248">
        <f>ROUND(I166*H166,2)</f>
        <v>0</v>
      </c>
      <c r="K166" s="244" t="s">
        <v>154</v>
      </c>
      <c r="L166" s="43"/>
      <c r="M166" s="249" t="s">
        <v>1</v>
      </c>
      <c r="N166" s="250" t="s">
        <v>40</v>
      </c>
      <c r="O166" s="90"/>
      <c r="P166" s="233">
        <f>O166*H166</f>
        <v>0</v>
      </c>
      <c r="Q166" s="233">
        <v>0</v>
      </c>
      <c r="R166" s="233">
        <f>Q166*H166</f>
        <v>0</v>
      </c>
      <c r="S166" s="233">
        <v>0</v>
      </c>
      <c r="T166" s="23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5" t="s">
        <v>156</v>
      </c>
      <c r="AT166" s="235" t="s">
        <v>190</v>
      </c>
      <c r="AU166" s="235" t="s">
        <v>82</v>
      </c>
      <c r="AY166" s="16" t="s">
        <v>148</v>
      </c>
      <c r="BE166" s="236">
        <f>IF(N166="základní",J166,0)</f>
        <v>0</v>
      </c>
      <c r="BF166" s="236">
        <f>IF(N166="snížená",J166,0)</f>
        <v>0</v>
      </c>
      <c r="BG166" s="236">
        <f>IF(N166="zákl. přenesená",J166,0)</f>
        <v>0</v>
      </c>
      <c r="BH166" s="236">
        <f>IF(N166="sníž. přenesená",J166,0)</f>
        <v>0</v>
      </c>
      <c r="BI166" s="236">
        <f>IF(N166="nulová",J166,0)</f>
        <v>0</v>
      </c>
      <c r="BJ166" s="16" t="s">
        <v>82</v>
      </c>
      <c r="BK166" s="236">
        <f>ROUND(I166*H166,2)</f>
        <v>0</v>
      </c>
      <c r="BL166" s="16" t="s">
        <v>156</v>
      </c>
      <c r="BM166" s="235" t="s">
        <v>232</v>
      </c>
    </row>
    <row r="167" s="2" customFormat="1">
      <c r="A167" s="37"/>
      <c r="B167" s="38"/>
      <c r="C167" s="39"/>
      <c r="D167" s="237" t="s">
        <v>158</v>
      </c>
      <c r="E167" s="39"/>
      <c r="F167" s="238" t="s">
        <v>233</v>
      </c>
      <c r="G167" s="39"/>
      <c r="H167" s="39"/>
      <c r="I167" s="239"/>
      <c r="J167" s="39"/>
      <c r="K167" s="39"/>
      <c r="L167" s="43"/>
      <c r="M167" s="240"/>
      <c r="N167" s="241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158</v>
      </c>
      <c r="AU167" s="16" t="s">
        <v>82</v>
      </c>
    </row>
    <row r="168" s="2" customFormat="1" ht="33" customHeight="1">
      <c r="A168" s="37"/>
      <c r="B168" s="38"/>
      <c r="C168" s="242" t="s">
        <v>234</v>
      </c>
      <c r="D168" s="242" t="s">
        <v>190</v>
      </c>
      <c r="E168" s="243" t="s">
        <v>235</v>
      </c>
      <c r="F168" s="244" t="s">
        <v>236</v>
      </c>
      <c r="G168" s="245" t="s">
        <v>186</v>
      </c>
      <c r="H168" s="246">
        <v>16</v>
      </c>
      <c r="I168" s="247"/>
      <c r="J168" s="248">
        <f>ROUND(I168*H168,2)</f>
        <v>0</v>
      </c>
      <c r="K168" s="244" t="s">
        <v>154</v>
      </c>
      <c r="L168" s="43"/>
      <c r="M168" s="249" t="s">
        <v>1</v>
      </c>
      <c r="N168" s="250" t="s">
        <v>40</v>
      </c>
      <c r="O168" s="90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5" t="s">
        <v>156</v>
      </c>
      <c r="AT168" s="235" t="s">
        <v>190</v>
      </c>
      <c r="AU168" s="235" t="s">
        <v>82</v>
      </c>
      <c r="AY168" s="16" t="s">
        <v>148</v>
      </c>
      <c r="BE168" s="236">
        <f>IF(N168="základní",J168,0)</f>
        <v>0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6" t="s">
        <v>82</v>
      </c>
      <c r="BK168" s="236">
        <f>ROUND(I168*H168,2)</f>
        <v>0</v>
      </c>
      <c r="BL168" s="16" t="s">
        <v>156</v>
      </c>
      <c r="BM168" s="235" t="s">
        <v>237</v>
      </c>
    </row>
    <row r="169" s="2" customFormat="1">
      <c r="A169" s="37"/>
      <c r="B169" s="38"/>
      <c r="C169" s="39"/>
      <c r="D169" s="237" t="s">
        <v>158</v>
      </c>
      <c r="E169" s="39"/>
      <c r="F169" s="238" t="s">
        <v>238</v>
      </c>
      <c r="G169" s="39"/>
      <c r="H169" s="39"/>
      <c r="I169" s="239"/>
      <c r="J169" s="39"/>
      <c r="K169" s="39"/>
      <c r="L169" s="43"/>
      <c r="M169" s="240"/>
      <c r="N169" s="241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158</v>
      </c>
      <c r="AU169" s="16" t="s">
        <v>82</v>
      </c>
    </row>
    <row r="170" s="2" customFormat="1" ht="33" customHeight="1">
      <c r="A170" s="37"/>
      <c r="B170" s="38"/>
      <c r="C170" s="242" t="s">
        <v>239</v>
      </c>
      <c r="D170" s="242" t="s">
        <v>190</v>
      </c>
      <c r="E170" s="243" t="s">
        <v>240</v>
      </c>
      <c r="F170" s="244" t="s">
        <v>241</v>
      </c>
      <c r="G170" s="245" t="s">
        <v>186</v>
      </c>
      <c r="H170" s="246">
        <v>14</v>
      </c>
      <c r="I170" s="247"/>
      <c r="J170" s="248">
        <f>ROUND(I170*H170,2)</f>
        <v>0</v>
      </c>
      <c r="K170" s="244" t="s">
        <v>154</v>
      </c>
      <c r="L170" s="43"/>
      <c r="M170" s="249" t="s">
        <v>1</v>
      </c>
      <c r="N170" s="250" t="s">
        <v>40</v>
      </c>
      <c r="O170" s="90"/>
      <c r="P170" s="233">
        <f>O170*H170</f>
        <v>0</v>
      </c>
      <c r="Q170" s="233">
        <v>0</v>
      </c>
      <c r="R170" s="233">
        <f>Q170*H170</f>
        <v>0</v>
      </c>
      <c r="S170" s="233">
        <v>0</v>
      </c>
      <c r="T170" s="23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5" t="s">
        <v>156</v>
      </c>
      <c r="AT170" s="235" t="s">
        <v>190</v>
      </c>
      <c r="AU170" s="235" t="s">
        <v>82</v>
      </c>
      <c r="AY170" s="16" t="s">
        <v>148</v>
      </c>
      <c r="BE170" s="236">
        <f>IF(N170="základní",J170,0)</f>
        <v>0</v>
      </c>
      <c r="BF170" s="236">
        <f>IF(N170="snížená",J170,0)</f>
        <v>0</v>
      </c>
      <c r="BG170" s="236">
        <f>IF(N170="zákl. přenesená",J170,0)</f>
        <v>0</v>
      </c>
      <c r="BH170" s="236">
        <f>IF(N170="sníž. přenesená",J170,0)</f>
        <v>0</v>
      </c>
      <c r="BI170" s="236">
        <f>IF(N170="nulová",J170,0)</f>
        <v>0</v>
      </c>
      <c r="BJ170" s="16" t="s">
        <v>82</v>
      </c>
      <c r="BK170" s="236">
        <f>ROUND(I170*H170,2)</f>
        <v>0</v>
      </c>
      <c r="BL170" s="16" t="s">
        <v>156</v>
      </c>
      <c r="BM170" s="235" t="s">
        <v>242</v>
      </c>
    </row>
    <row r="171" s="2" customFormat="1">
      <c r="A171" s="37"/>
      <c r="B171" s="38"/>
      <c r="C171" s="39"/>
      <c r="D171" s="237" t="s">
        <v>158</v>
      </c>
      <c r="E171" s="39"/>
      <c r="F171" s="238" t="s">
        <v>243</v>
      </c>
      <c r="G171" s="39"/>
      <c r="H171" s="39"/>
      <c r="I171" s="239"/>
      <c r="J171" s="39"/>
      <c r="K171" s="39"/>
      <c r="L171" s="43"/>
      <c r="M171" s="240"/>
      <c r="N171" s="241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158</v>
      </c>
      <c r="AU171" s="16" t="s">
        <v>82</v>
      </c>
    </row>
    <row r="172" s="2" customFormat="1" ht="33" customHeight="1">
      <c r="A172" s="37"/>
      <c r="B172" s="38"/>
      <c r="C172" s="242" t="s">
        <v>244</v>
      </c>
      <c r="D172" s="242" t="s">
        <v>190</v>
      </c>
      <c r="E172" s="243" t="s">
        <v>245</v>
      </c>
      <c r="F172" s="244" t="s">
        <v>246</v>
      </c>
      <c r="G172" s="245" t="s">
        <v>186</v>
      </c>
      <c r="H172" s="246">
        <v>6</v>
      </c>
      <c r="I172" s="247"/>
      <c r="J172" s="248">
        <f>ROUND(I172*H172,2)</f>
        <v>0</v>
      </c>
      <c r="K172" s="244" t="s">
        <v>154</v>
      </c>
      <c r="L172" s="43"/>
      <c r="M172" s="249" t="s">
        <v>1</v>
      </c>
      <c r="N172" s="250" t="s">
        <v>40</v>
      </c>
      <c r="O172" s="90"/>
      <c r="P172" s="233">
        <f>O172*H172</f>
        <v>0</v>
      </c>
      <c r="Q172" s="233">
        <v>0</v>
      </c>
      <c r="R172" s="233">
        <f>Q172*H172</f>
        <v>0</v>
      </c>
      <c r="S172" s="233">
        <v>0</v>
      </c>
      <c r="T172" s="23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5" t="s">
        <v>156</v>
      </c>
      <c r="AT172" s="235" t="s">
        <v>190</v>
      </c>
      <c r="AU172" s="235" t="s">
        <v>82</v>
      </c>
      <c r="AY172" s="16" t="s">
        <v>148</v>
      </c>
      <c r="BE172" s="236">
        <f>IF(N172="základní",J172,0)</f>
        <v>0</v>
      </c>
      <c r="BF172" s="236">
        <f>IF(N172="snížená",J172,0)</f>
        <v>0</v>
      </c>
      <c r="BG172" s="236">
        <f>IF(N172="zákl. přenesená",J172,0)</f>
        <v>0</v>
      </c>
      <c r="BH172" s="236">
        <f>IF(N172="sníž. přenesená",J172,0)</f>
        <v>0</v>
      </c>
      <c r="BI172" s="236">
        <f>IF(N172="nulová",J172,0)</f>
        <v>0</v>
      </c>
      <c r="BJ172" s="16" t="s">
        <v>82</v>
      </c>
      <c r="BK172" s="236">
        <f>ROUND(I172*H172,2)</f>
        <v>0</v>
      </c>
      <c r="BL172" s="16" t="s">
        <v>156</v>
      </c>
      <c r="BM172" s="235" t="s">
        <v>247</v>
      </c>
    </row>
    <row r="173" s="2" customFormat="1">
      <c r="A173" s="37"/>
      <c r="B173" s="38"/>
      <c r="C173" s="39"/>
      <c r="D173" s="237" t="s">
        <v>158</v>
      </c>
      <c r="E173" s="39"/>
      <c r="F173" s="238" t="s">
        <v>248</v>
      </c>
      <c r="G173" s="39"/>
      <c r="H173" s="39"/>
      <c r="I173" s="239"/>
      <c r="J173" s="39"/>
      <c r="K173" s="39"/>
      <c r="L173" s="43"/>
      <c r="M173" s="240"/>
      <c r="N173" s="241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158</v>
      </c>
      <c r="AU173" s="16" t="s">
        <v>82</v>
      </c>
    </row>
    <row r="174" s="2" customFormat="1" ht="33" customHeight="1">
      <c r="A174" s="37"/>
      <c r="B174" s="38"/>
      <c r="C174" s="242" t="s">
        <v>249</v>
      </c>
      <c r="D174" s="242" t="s">
        <v>190</v>
      </c>
      <c r="E174" s="243" t="s">
        <v>250</v>
      </c>
      <c r="F174" s="244" t="s">
        <v>251</v>
      </c>
      <c r="G174" s="245" t="s">
        <v>186</v>
      </c>
      <c r="H174" s="246">
        <v>2</v>
      </c>
      <c r="I174" s="247"/>
      <c r="J174" s="248">
        <f>ROUND(I174*H174,2)</f>
        <v>0</v>
      </c>
      <c r="K174" s="244" t="s">
        <v>154</v>
      </c>
      <c r="L174" s="43"/>
      <c r="M174" s="249" t="s">
        <v>1</v>
      </c>
      <c r="N174" s="250" t="s">
        <v>40</v>
      </c>
      <c r="O174" s="90"/>
      <c r="P174" s="233">
        <f>O174*H174</f>
        <v>0</v>
      </c>
      <c r="Q174" s="233">
        <v>0</v>
      </c>
      <c r="R174" s="233">
        <f>Q174*H174</f>
        <v>0</v>
      </c>
      <c r="S174" s="233">
        <v>0</v>
      </c>
      <c r="T174" s="23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5" t="s">
        <v>156</v>
      </c>
      <c r="AT174" s="235" t="s">
        <v>190</v>
      </c>
      <c r="AU174" s="235" t="s">
        <v>82</v>
      </c>
      <c r="AY174" s="16" t="s">
        <v>148</v>
      </c>
      <c r="BE174" s="236">
        <f>IF(N174="základní",J174,0)</f>
        <v>0</v>
      </c>
      <c r="BF174" s="236">
        <f>IF(N174="snížená",J174,0)</f>
        <v>0</v>
      </c>
      <c r="BG174" s="236">
        <f>IF(N174="zákl. přenesená",J174,0)</f>
        <v>0</v>
      </c>
      <c r="BH174" s="236">
        <f>IF(N174="sníž. přenesená",J174,0)</f>
        <v>0</v>
      </c>
      <c r="BI174" s="236">
        <f>IF(N174="nulová",J174,0)</f>
        <v>0</v>
      </c>
      <c r="BJ174" s="16" t="s">
        <v>82</v>
      </c>
      <c r="BK174" s="236">
        <f>ROUND(I174*H174,2)</f>
        <v>0</v>
      </c>
      <c r="BL174" s="16" t="s">
        <v>156</v>
      </c>
      <c r="BM174" s="235" t="s">
        <v>252</v>
      </c>
    </row>
    <row r="175" s="2" customFormat="1">
      <c r="A175" s="37"/>
      <c r="B175" s="38"/>
      <c r="C175" s="39"/>
      <c r="D175" s="237" t="s">
        <v>158</v>
      </c>
      <c r="E175" s="39"/>
      <c r="F175" s="238" t="s">
        <v>253</v>
      </c>
      <c r="G175" s="39"/>
      <c r="H175" s="39"/>
      <c r="I175" s="239"/>
      <c r="J175" s="39"/>
      <c r="K175" s="39"/>
      <c r="L175" s="43"/>
      <c r="M175" s="240"/>
      <c r="N175" s="241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158</v>
      </c>
      <c r="AU175" s="16" t="s">
        <v>82</v>
      </c>
    </row>
    <row r="176" s="2" customFormat="1" ht="37.8" customHeight="1">
      <c r="A176" s="37"/>
      <c r="B176" s="38"/>
      <c r="C176" s="223" t="s">
        <v>254</v>
      </c>
      <c r="D176" s="223" t="s">
        <v>150</v>
      </c>
      <c r="E176" s="224" t="s">
        <v>255</v>
      </c>
      <c r="F176" s="225" t="s">
        <v>256</v>
      </c>
      <c r="G176" s="226" t="s">
        <v>186</v>
      </c>
      <c r="H176" s="227">
        <v>48</v>
      </c>
      <c r="I176" s="228"/>
      <c r="J176" s="229">
        <f>ROUND(I176*H176,2)</f>
        <v>0</v>
      </c>
      <c r="K176" s="225" t="s">
        <v>154</v>
      </c>
      <c r="L176" s="230"/>
      <c r="M176" s="231" t="s">
        <v>1</v>
      </c>
      <c r="N176" s="232" t="s">
        <v>40</v>
      </c>
      <c r="O176" s="90"/>
      <c r="P176" s="233">
        <f>O176*H176</f>
        <v>0</v>
      </c>
      <c r="Q176" s="233">
        <v>0</v>
      </c>
      <c r="R176" s="233">
        <f>Q176*H176</f>
        <v>0</v>
      </c>
      <c r="S176" s="233">
        <v>0</v>
      </c>
      <c r="T176" s="23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5" t="s">
        <v>155</v>
      </c>
      <c r="AT176" s="235" t="s">
        <v>150</v>
      </c>
      <c r="AU176" s="235" t="s">
        <v>82</v>
      </c>
      <c r="AY176" s="16" t="s">
        <v>148</v>
      </c>
      <c r="BE176" s="236">
        <f>IF(N176="základní",J176,0)</f>
        <v>0</v>
      </c>
      <c r="BF176" s="236">
        <f>IF(N176="snížená",J176,0)</f>
        <v>0</v>
      </c>
      <c r="BG176" s="236">
        <f>IF(N176="zákl. přenesená",J176,0)</f>
        <v>0</v>
      </c>
      <c r="BH176" s="236">
        <f>IF(N176="sníž. přenesená",J176,0)</f>
        <v>0</v>
      </c>
      <c r="BI176" s="236">
        <f>IF(N176="nulová",J176,0)</f>
        <v>0</v>
      </c>
      <c r="BJ176" s="16" t="s">
        <v>82</v>
      </c>
      <c r="BK176" s="236">
        <f>ROUND(I176*H176,2)</f>
        <v>0</v>
      </c>
      <c r="BL176" s="16" t="s">
        <v>156</v>
      </c>
      <c r="BM176" s="235" t="s">
        <v>257</v>
      </c>
    </row>
    <row r="177" s="2" customFormat="1">
      <c r="A177" s="37"/>
      <c r="B177" s="38"/>
      <c r="C177" s="39"/>
      <c r="D177" s="237" t="s">
        <v>158</v>
      </c>
      <c r="E177" s="39"/>
      <c r="F177" s="238" t="s">
        <v>256</v>
      </c>
      <c r="G177" s="39"/>
      <c r="H177" s="39"/>
      <c r="I177" s="239"/>
      <c r="J177" s="39"/>
      <c r="K177" s="39"/>
      <c r="L177" s="43"/>
      <c r="M177" s="240"/>
      <c r="N177" s="241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158</v>
      </c>
      <c r="AU177" s="16" t="s">
        <v>82</v>
      </c>
    </row>
    <row r="178" s="2" customFormat="1" ht="16.5" customHeight="1">
      <c r="A178" s="37"/>
      <c r="B178" s="38"/>
      <c r="C178" s="242" t="s">
        <v>258</v>
      </c>
      <c r="D178" s="242" t="s">
        <v>190</v>
      </c>
      <c r="E178" s="243" t="s">
        <v>259</v>
      </c>
      <c r="F178" s="244" t="s">
        <v>260</v>
      </c>
      <c r="G178" s="245" t="s">
        <v>186</v>
      </c>
      <c r="H178" s="246">
        <v>48</v>
      </c>
      <c r="I178" s="247"/>
      <c r="J178" s="248">
        <f>ROUND(I178*H178,2)</f>
        <v>0</v>
      </c>
      <c r="K178" s="244" t="s">
        <v>154</v>
      </c>
      <c r="L178" s="43"/>
      <c r="M178" s="249" t="s">
        <v>1</v>
      </c>
      <c r="N178" s="250" t="s">
        <v>40</v>
      </c>
      <c r="O178" s="90"/>
      <c r="P178" s="233">
        <f>O178*H178</f>
        <v>0</v>
      </c>
      <c r="Q178" s="233">
        <v>0</v>
      </c>
      <c r="R178" s="233">
        <f>Q178*H178</f>
        <v>0</v>
      </c>
      <c r="S178" s="233">
        <v>0</v>
      </c>
      <c r="T178" s="23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5" t="s">
        <v>156</v>
      </c>
      <c r="AT178" s="235" t="s">
        <v>190</v>
      </c>
      <c r="AU178" s="235" t="s">
        <v>82</v>
      </c>
      <c r="AY178" s="16" t="s">
        <v>148</v>
      </c>
      <c r="BE178" s="236">
        <f>IF(N178="základní",J178,0)</f>
        <v>0</v>
      </c>
      <c r="BF178" s="236">
        <f>IF(N178="snížená",J178,0)</f>
        <v>0</v>
      </c>
      <c r="BG178" s="236">
        <f>IF(N178="zákl. přenesená",J178,0)</f>
        <v>0</v>
      </c>
      <c r="BH178" s="236">
        <f>IF(N178="sníž. přenesená",J178,0)</f>
        <v>0</v>
      </c>
      <c r="BI178" s="236">
        <f>IF(N178="nulová",J178,0)</f>
        <v>0</v>
      </c>
      <c r="BJ178" s="16" t="s">
        <v>82</v>
      </c>
      <c r="BK178" s="236">
        <f>ROUND(I178*H178,2)</f>
        <v>0</v>
      </c>
      <c r="BL178" s="16" t="s">
        <v>156</v>
      </c>
      <c r="BM178" s="235" t="s">
        <v>261</v>
      </c>
    </row>
    <row r="179" s="2" customFormat="1">
      <c r="A179" s="37"/>
      <c r="B179" s="38"/>
      <c r="C179" s="39"/>
      <c r="D179" s="237" t="s">
        <v>158</v>
      </c>
      <c r="E179" s="39"/>
      <c r="F179" s="238" t="s">
        <v>262</v>
      </c>
      <c r="G179" s="39"/>
      <c r="H179" s="39"/>
      <c r="I179" s="239"/>
      <c r="J179" s="39"/>
      <c r="K179" s="39"/>
      <c r="L179" s="43"/>
      <c r="M179" s="240"/>
      <c r="N179" s="241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158</v>
      </c>
      <c r="AU179" s="16" t="s">
        <v>82</v>
      </c>
    </row>
    <row r="180" s="12" customFormat="1" ht="22.8" customHeight="1">
      <c r="A180" s="12"/>
      <c r="B180" s="209"/>
      <c r="C180" s="210"/>
      <c r="D180" s="211" t="s">
        <v>74</v>
      </c>
      <c r="E180" s="251" t="s">
        <v>263</v>
      </c>
      <c r="F180" s="251" t="s">
        <v>264</v>
      </c>
      <c r="G180" s="210"/>
      <c r="H180" s="210"/>
      <c r="I180" s="213"/>
      <c r="J180" s="252">
        <f>BK180</f>
        <v>0</v>
      </c>
      <c r="K180" s="210"/>
      <c r="L180" s="215"/>
      <c r="M180" s="216"/>
      <c r="N180" s="217"/>
      <c r="O180" s="217"/>
      <c r="P180" s="218">
        <f>SUM(P181:P202)</f>
        <v>0</v>
      </c>
      <c r="Q180" s="217"/>
      <c r="R180" s="218">
        <f>SUM(R181:R202)</f>
        <v>0</v>
      </c>
      <c r="S180" s="217"/>
      <c r="T180" s="219">
        <f>SUM(T181:T202)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0" t="s">
        <v>82</v>
      </c>
      <c r="AT180" s="221" t="s">
        <v>74</v>
      </c>
      <c r="AU180" s="221" t="s">
        <v>82</v>
      </c>
      <c r="AY180" s="220" t="s">
        <v>148</v>
      </c>
      <c r="BK180" s="222">
        <f>SUM(BK181:BK202)</f>
        <v>0</v>
      </c>
    </row>
    <row r="181" s="2" customFormat="1" ht="24.15" customHeight="1">
      <c r="A181" s="37"/>
      <c r="B181" s="38"/>
      <c r="C181" s="223" t="s">
        <v>265</v>
      </c>
      <c r="D181" s="223" t="s">
        <v>150</v>
      </c>
      <c r="E181" s="224" t="s">
        <v>266</v>
      </c>
      <c r="F181" s="225" t="s">
        <v>267</v>
      </c>
      <c r="G181" s="226" t="s">
        <v>186</v>
      </c>
      <c r="H181" s="227">
        <v>220</v>
      </c>
      <c r="I181" s="228"/>
      <c r="J181" s="229">
        <f>ROUND(I181*H181,2)</f>
        <v>0</v>
      </c>
      <c r="K181" s="225" t="s">
        <v>154</v>
      </c>
      <c r="L181" s="230"/>
      <c r="M181" s="231" t="s">
        <v>1</v>
      </c>
      <c r="N181" s="232" t="s">
        <v>40</v>
      </c>
      <c r="O181" s="90"/>
      <c r="P181" s="233">
        <f>O181*H181</f>
        <v>0</v>
      </c>
      <c r="Q181" s="233">
        <v>0</v>
      </c>
      <c r="R181" s="233">
        <f>Q181*H181</f>
        <v>0</v>
      </c>
      <c r="S181" s="233">
        <v>0</v>
      </c>
      <c r="T181" s="23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5" t="s">
        <v>155</v>
      </c>
      <c r="AT181" s="235" t="s">
        <v>150</v>
      </c>
      <c r="AU181" s="235" t="s">
        <v>84</v>
      </c>
      <c r="AY181" s="16" t="s">
        <v>148</v>
      </c>
      <c r="BE181" s="236">
        <f>IF(N181="základní",J181,0)</f>
        <v>0</v>
      </c>
      <c r="BF181" s="236">
        <f>IF(N181="snížená",J181,0)</f>
        <v>0</v>
      </c>
      <c r="BG181" s="236">
        <f>IF(N181="zákl. přenesená",J181,0)</f>
        <v>0</v>
      </c>
      <c r="BH181" s="236">
        <f>IF(N181="sníž. přenesená",J181,0)</f>
        <v>0</v>
      </c>
      <c r="BI181" s="236">
        <f>IF(N181="nulová",J181,0)</f>
        <v>0</v>
      </c>
      <c r="BJ181" s="16" t="s">
        <v>82</v>
      </c>
      <c r="BK181" s="236">
        <f>ROUND(I181*H181,2)</f>
        <v>0</v>
      </c>
      <c r="BL181" s="16" t="s">
        <v>156</v>
      </c>
      <c r="BM181" s="235" t="s">
        <v>268</v>
      </c>
    </row>
    <row r="182" s="2" customFormat="1">
      <c r="A182" s="37"/>
      <c r="B182" s="38"/>
      <c r="C182" s="39"/>
      <c r="D182" s="237" t="s">
        <v>158</v>
      </c>
      <c r="E182" s="39"/>
      <c r="F182" s="238" t="s">
        <v>267</v>
      </c>
      <c r="G182" s="39"/>
      <c r="H182" s="39"/>
      <c r="I182" s="239"/>
      <c r="J182" s="39"/>
      <c r="K182" s="39"/>
      <c r="L182" s="43"/>
      <c r="M182" s="240"/>
      <c r="N182" s="241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158</v>
      </c>
      <c r="AU182" s="16" t="s">
        <v>84</v>
      </c>
    </row>
    <row r="183" s="2" customFormat="1" ht="33" customHeight="1">
      <c r="A183" s="37"/>
      <c r="B183" s="38"/>
      <c r="C183" s="223" t="s">
        <v>269</v>
      </c>
      <c r="D183" s="223" t="s">
        <v>150</v>
      </c>
      <c r="E183" s="224" t="s">
        <v>270</v>
      </c>
      <c r="F183" s="225" t="s">
        <v>271</v>
      </c>
      <c r="G183" s="226" t="s">
        <v>153</v>
      </c>
      <c r="H183" s="227">
        <v>2440</v>
      </c>
      <c r="I183" s="228"/>
      <c r="J183" s="229">
        <f>ROUND(I183*H183,2)</f>
        <v>0</v>
      </c>
      <c r="K183" s="225" t="s">
        <v>154</v>
      </c>
      <c r="L183" s="230"/>
      <c r="M183" s="231" t="s">
        <v>1</v>
      </c>
      <c r="N183" s="232" t="s">
        <v>40</v>
      </c>
      <c r="O183" s="90"/>
      <c r="P183" s="233">
        <f>O183*H183</f>
        <v>0</v>
      </c>
      <c r="Q183" s="233">
        <v>0</v>
      </c>
      <c r="R183" s="233">
        <f>Q183*H183</f>
        <v>0</v>
      </c>
      <c r="S183" s="233">
        <v>0</v>
      </c>
      <c r="T183" s="23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5" t="s">
        <v>155</v>
      </c>
      <c r="AT183" s="235" t="s">
        <v>150</v>
      </c>
      <c r="AU183" s="235" t="s">
        <v>84</v>
      </c>
      <c r="AY183" s="16" t="s">
        <v>148</v>
      </c>
      <c r="BE183" s="236">
        <f>IF(N183="základní",J183,0)</f>
        <v>0</v>
      </c>
      <c r="BF183" s="236">
        <f>IF(N183="snížená",J183,0)</f>
        <v>0</v>
      </c>
      <c r="BG183" s="236">
        <f>IF(N183="zákl. přenesená",J183,0)</f>
        <v>0</v>
      </c>
      <c r="BH183" s="236">
        <f>IF(N183="sníž. přenesená",J183,0)</f>
        <v>0</v>
      </c>
      <c r="BI183" s="236">
        <f>IF(N183="nulová",J183,0)</f>
        <v>0</v>
      </c>
      <c r="BJ183" s="16" t="s">
        <v>82</v>
      </c>
      <c r="BK183" s="236">
        <f>ROUND(I183*H183,2)</f>
        <v>0</v>
      </c>
      <c r="BL183" s="16" t="s">
        <v>156</v>
      </c>
      <c r="BM183" s="235" t="s">
        <v>272</v>
      </c>
    </row>
    <row r="184" s="2" customFormat="1">
      <c r="A184" s="37"/>
      <c r="B184" s="38"/>
      <c r="C184" s="39"/>
      <c r="D184" s="237" t="s">
        <v>158</v>
      </c>
      <c r="E184" s="39"/>
      <c r="F184" s="238" t="s">
        <v>271</v>
      </c>
      <c r="G184" s="39"/>
      <c r="H184" s="39"/>
      <c r="I184" s="239"/>
      <c r="J184" s="39"/>
      <c r="K184" s="39"/>
      <c r="L184" s="43"/>
      <c r="M184" s="240"/>
      <c r="N184" s="241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158</v>
      </c>
      <c r="AU184" s="16" t="s">
        <v>84</v>
      </c>
    </row>
    <row r="185" s="2" customFormat="1" ht="24.15" customHeight="1">
      <c r="A185" s="37"/>
      <c r="B185" s="38"/>
      <c r="C185" s="223" t="s">
        <v>273</v>
      </c>
      <c r="D185" s="223" t="s">
        <v>150</v>
      </c>
      <c r="E185" s="224" t="s">
        <v>274</v>
      </c>
      <c r="F185" s="225" t="s">
        <v>275</v>
      </c>
      <c r="G185" s="226" t="s">
        <v>153</v>
      </c>
      <c r="H185" s="227">
        <v>540</v>
      </c>
      <c r="I185" s="228"/>
      <c r="J185" s="229">
        <f>ROUND(I185*H185,2)</f>
        <v>0</v>
      </c>
      <c r="K185" s="225" t="s">
        <v>154</v>
      </c>
      <c r="L185" s="230"/>
      <c r="M185" s="231" t="s">
        <v>1</v>
      </c>
      <c r="N185" s="232" t="s">
        <v>40</v>
      </c>
      <c r="O185" s="90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5" t="s">
        <v>155</v>
      </c>
      <c r="AT185" s="235" t="s">
        <v>150</v>
      </c>
      <c r="AU185" s="235" t="s">
        <v>84</v>
      </c>
      <c r="AY185" s="16" t="s">
        <v>148</v>
      </c>
      <c r="BE185" s="236">
        <f>IF(N185="základní",J185,0)</f>
        <v>0</v>
      </c>
      <c r="BF185" s="236">
        <f>IF(N185="snížená",J185,0)</f>
        <v>0</v>
      </c>
      <c r="BG185" s="236">
        <f>IF(N185="zákl. přenesená",J185,0)</f>
        <v>0</v>
      </c>
      <c r="BH185" s="236">
        <f>IF(N185="sníž. přenesená",J185,0)</f>
        <v>0</v>
      </c>
      <c r="BI185" s="236">
        <f>IF(N185="nulová",J185,0)</f>
        <v>0</v>
      </c>
      <c r="BJ185" s="16" t="s">
        <v>82</v>
      </c>
      <c r="BK185" s="236">
        <f>ROUND(I185*H185,2)</f>
        <v>0</v>
      </c>
      <c r="BL185" s="16" t="s">
        <v>156</v>
      </c>
      <c r="BM185" s="235" t="s">
        <v>276</v>
      </c>
    </row>
    <row r="186" s="2" customFormat="1">
      <c r="A186" s="37"/>
      <c r="B186" s="38"/>
      <c r="C186" s="39"/>
      <c r="D186" s="237" t="s">
        <v>158</v>
      </c>
      <c r="E186" s="39"/>
      <c r="F186" s="238" t="s">
        <v>275</v>
      </c>
      <c r="G186" s="39"/>
      <c r="H186" s="39"/>
      <c r="I186" s="239"/>
      <c r="J186" s="39"/>
      <c r="K186" s="39"/>
      <c r="L186" s="43"/>
      <c r="M186" s="240"/>
      <c r="N186" s="241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158</v>
      </c>
      <c r="AU186" s="16" t="s">
        <v>84</v>
      </c>
    </row>
    <row r="187" s="2" customFormat="1" ht="24.15" customHeight="1">
      <c r="A187" s="37"/>
      <c r="B187" s="38"/>
      <c r="C187" s="223" t="s">
        <v>277</v>
      </c>
      <c r="D187" s="223" t="s">
        <v>150</v>
      </c>
      <c r="E187" s="224" t="s">
        <v>278</v>
      </c>
      <c r="F187" s="225" t="s">
        <v>279</v>
      </c>
      <c r="G187" s="226" t="s">
        <v>186</v>
      </c>
      <c r="H187" s="227">
        <v>540</v>
      </c>
      <c r="I187" s="228"/>
      <c r="J187" s="229">
        <f>ROUND(I187*H187,2)</f>
        <v>0</v>
      </c>
      <c r="K187" s="225" t="s">
        <v>154</v>
      </c>
      <c r="L187" s="230"/>
      <c r="M187" s="231" t="s">
        <v>1</v>
      </c>
      <c r="N187" s="232" t="s">
        <v>40</v>
      </c>
      <c r="O187" s="90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5" t="s">
        <v>155</v>
      </c>
      <c r="AT187" s="235" t="s">
        <v>150</v>
      </c>
      <c r="AU187" s="235" t="s">
        <v>84</v>
      </c>
      <c r="AY187" s="16" t="s">
        <v>148</v>
      </c>
      <c r="BE187" s="236">
        <f>IF(N187="základní",J187,0)</f>
        <v>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6" t="s">
        <v>82</v>
      </c>
      <c r="BK187" s="236">
        <f>ROUND(I187*H187,2)</f>
        <v>0</v>
      </c>
      <c r="BL187" s="16" t="s">
        <v>156</v>
      </c>
      <c r="BM187" s="235" t="s">
        <v>280</v>
      </c>
    </row>
    <row r="188" s="2" customFormat="1">
      <c r="A188" s="37"/>
      <c r="B188" s="38"/>
      <c r="C188" s="39"/>
      <c r="D188" s="237" t="s">
        <v>158</v>
      </c>
      <c r="E188" s="39"/>
      <c r="F188" s="238" t="s">
        <v>279</v>
      </c>
      <c r="G188" s="39"/>
      <c r="H188" s="39"/>
      <c r="I188" s="239"/>
      <c r="J188" s="39"/>
      <c r="K188" s="39"/>
      <c r="L188" s="43"/>
      <c r="M188" s="240"/>
      <c r="N188" s="241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158</v>
      </c>
      <c r="AU188" s="16" t="s">
        <v>84</v>
      </c>
    </row>
    <row r="189" s="2" customFormat="1" ht="24.15" customHeight="1">
      <c r="A189" s="37"/>
      <c r="B189" s="38"/>
      <c r="C189" s="223" t="s">
        <v>281</v>
      </c>
      <c r="D189" s="223" t="s">
        <v>150</v>
      </c>
      <c r="E189" s="224" t="s">
        <v>282</v>
      </c>
      <c r="F189" s="225" t="s">
        <v>283</v>
      </c>
      <c r="G189" s="226" t="s">
        <v>153</v>
      </c>
      <c r="H189" s="227">
        <v>220</v>
      </c>
      <c r="I189" s="228"/>
      <c r="J189" s="229">
        <f>ROUND(I189*H189,2)</f>
        <v>0</v>
      </c>
      <c r="K189" s="225" t="s">
        <v>154</v>
      </c>
      <c r="L189" s="230"/>
      <c r="M189" s="231" t="s">
        <v>1</v>
      </c>
      <c r="N189" s="232" t="s">
        <v>40</v>
      </c>
      <c r="O189" s="90"/>
      <c r="P189" s="233">
        <f>O189*H189</f>
        <v>0</v>
      </c>
      <c r="Q189" s="233">
        <v>0</v>
      </c>
      <c r="R189" s="233">
        <f>Q189*H189</f>
        <v>0</v>
      </c>
      <c r="S189" s="233">
        <v>0</v>
      </c>
      <c r="T189" s="23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5" t="s">
        <v>155</v>
      </c>
      <c r="AT189" s="235" t="s">
        <v>150</v>
      </c>
      <c r="AU189" s="235" t="s">
        <v>84</v>
      </c>
      <c r="AY189" s="16" t="s">
        <v>148</v>
      </c>
      <c r="BE189" s="236">
        <f>IF(N189="základní",J189,0)</f>
        <v>0</v>
      </c>
      <c r="BF189" s="236">
        <f>IF(N189="snížená",J189,0)</f>
        <v>0</v>
      </c>
      <c r="BG189" s="236">
        <f>IF(N189="zákl. přenesená",J189,0)</f>
        <v>0</v>
      </c>
      <c r="BH189" s="236">
        <f>IF(N189="sníž. přenesená",J189,0)</f>
        <v>0</v>
      </c>
      <c r="BI189" s="236">
        <f>IF(N189="nulová",J189,0)</f>
        <v>0</v>
      </c>
      <c r="BJ189" s="16" t="s">
        <v>82</v>
      </c>
      <c r="BK189" s="236">
        <f>ROUND(I189*H189,2)</f>
        <v>0</v>
      </c>
      <c r="BL189" s="16" t="s">
        <v>156</v>
      </c>
      <c r="BM189" s="235" t="s">
        <v>284</v>
      </c>
    </row>
    <row r="190" s="2" customFormat="1">
      <c r="A190" s="37"/>
      <c r="B190" s="38"/>
      <c r="C190" s="39"/>
      <c r="D190" s="237" t="s">
        <v>158</v>
      </c>
      <c r="E190" s="39"/>
      <c r="F190" s="238" t="s">
        <v>283</v>
      </c>
      <c r="G190" s="39"/>
      <c r="H190" s="39"/>
      <c r="I190" s="239"/>
      <c r="J190" s="39"/>
      <c r="K190" s="39"/>
      <c r="L190" s="43"/>
      <c r="M190" s="240"/>
      <c r="N190" s="241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158</v>
      </c>
      <c r="AU190" s="16" t="s">
        <v>84</v>
      </c>
    </row>
    <row r="191" s="2" customFormat="1" ht="24.15" customHeight="1">
      <c r="A191" s="37"/>
      <c r="B191" s="38"/>
      <c r="C191" s="223" t="s">
        <v>285</v>
      </c>
      <c r="D191" s="223" t="s">
        <v>150</v>
      </c>
      <c r="E191" s="224" t="s">
        <v>286</v>
      </c>
      <c r="F191" s="225" t="s">
        <v>287</v>
      </c>
      <c r="G191" s="226" t="s">
        <v>186</v>
      </c>
      <c r="H191" s="227">
        <v>220</v>
      </c>
      <c r="I191" s="228"/>
      <c r="J191" s="229">
        <f>ROUND(I191*H191,2)</f>
        <v>0</v>
      </c>
      <c r="K191" s="225" t="s">
        <v>154</v>
      </c>
      <c r="L191" s="230"/>
      <c r="M191" s="231" t="s">
        <v>1</v>
      </c>
      <c r="N191" s="232" t="s">
        <v>40</v>
      </c>
      <c r="O191" s="90"/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5" t="s">
        <v>155</v>
      </c>
      <c r="AT191" s="235" t="s">
        <v>150</v>
      </c>
      <c r="AU191" s="235" t="s">
        <v>84</v>
      </c>
      <c r="AY191" s="16" t="s">
        <v>148</v>
      </c>
      <c r="BE191" s="236">
        <f>IF(N191="základní",J191,0)</f>
        <v>0</v>
      </c>
      <c r="BF191" s="236">
        <f>IF(N191="snížená",J191,0)</f>
        <v>0</v>
      </c>
      <c r="BG191" s="236">
        <f>IF(N191="zákl. přenesená",J191,0)</f>
        <v>0</v>
      </c>
      <c r="BH191" s="236">
        <f>IF(N191="sníž. přenesená",J191,0)</f>
        <v>0</v>
      </c>
      <c r="BI191" s="236">
        <f>IF(N191="nulová",J191,0)</f>
        <v>0</v>
      </c>
      <c r="BJ191" s="16" t="s">
        <v>82</v>
      </c>
      <c r="BK191" s="236">
        <f>ROUND(I191*H191,2)</f>
        <v>0</v>
      </c>
      <c r="BL191" s="16" t="s">
        <v>156</v>
      </c>
      <c r="BM191" s="235" t="s">
        <v>288</v>
      </c>
    </row>
    <row r="192" s="2" customFormat="1">
      <c r="A192" s="37"/>
      <c r="B192" s="38"/>
      <c r="C192" s="39"/>
      <c r="D192" s="237" t="s">
        <v>158</v>
      </c>
      <c r="E192" s="39"/>
      <c r="F192" s="238" t="s">
        <v>287</v>
      </c>
      <c r="G192" s="39"/>
      <c r="H192" s="39"/>
      <c r="I192" s="239"/>
      <c r="J192" s="39"/>
      <c r="K192" s="39"/>
      <c r="L192" s="43"/>
      <c r="M192" s="240"/>
      <c r="N192" s="241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158</v>
      </c>
      <c r="AU192" s="16" t="s">
        <v>84</v>
      </c>
    </row>
    <row r="193" s="2" customFormat="1" ht="24.15" customHeight="1">
      <c r="A193" s="37"/>
      <c r="B193" s="38"/>
      <c r="C193" s="223" t="s">
        <v>289</v>
      </c>
      <c r="D193" s="223" t="s">
        <v>150</v>
      </c>
      <c r="E193" s="224" t="s">
        <v>290</v>
      </c>
      <c r="F193" s="225" t="s">
        <v>291</v>
      </c>
      <c r="G193" s="226" t="s">
        <v>153</v>
      </c>
      <c r="H193" s="227">
        <v>140</v>
      </c>
      <c r="I193" s="228"/>
      <c r="J193" s="229">
        <f>ROUND(I193*H193,2)</f>
        <v>0</v>
      </c>
      <c r="K193" s="225" t="s">
        <v>154</v>
      </c>
      <c r="L193" s="230"/>
      <c r="M193" s="231" t="s">
        <v>1</v>
      </c>
      <c r="N193" s="232" t="s">
        <v>40</v>
      </c>
      <c r="O193" s="90"/>
      <c r="P193" s="233">
        <f>O193*H193</f>
        <v>0</v>
      </c>
      <c r="Q193" s="233">
        <v>0</v>
      </c>
      <c r="R193" s="233">
        <f>Q193*H193</f>
        <v>0</v>
      </c>
      <c r="S193" s="233">
        <v>0</v>
      </c>
      <c r="T193" s="23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5" t="s">
        <v>155</v>
      </c>
      <c r="AT193" s="235" t="s">
        <v>150</v>
      </c>
      <c r="AU193" s="235" t="s">
        <v>84</v>
      </c>
      <c r="AY193" s="16" t="s">
        <v>148</v>
      </c>
      <c r="BE193" s="236">
        <f>IF(N193="základní",J193,0)</f>
        <v>0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16" t="s">
        <v>82</v>
      </c>
      <c r="BK193" s="236">
        <f>ROUND(I193*H193,2)</f>
        <v>0</v>
      </c>
      <c r="BL193" s="16" t="s">
        <v>156</v>
      </c>
      <c r="BM193" s="235" t="s">
        <v>292</v>
      </c>
    </row>
    <row r="194" s="2" customFormat="1">
      <c r="A194" s="37"/>
      <c r="B194" s="38"/>
      <c r="C194" s="39"/>
      <c r="D194" s="237" t="s">
        <v>158</v>
      </c>
      <c r="E194" s="39"/>
      <c r="F194" s="238" t="s">
        <v>291</v>
      </c>
      <c r="G194" s="39"/>
      <c r="H194" s="39"/>
      <c r="I194" s="239"/>
      <c r="J194" s="39"/>
      <c r="K194" s="39"/>
      <c r="L194" s="43"/>
      <c r="M194" s="240"/>
      <c r="N194" s="241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158</v>
      </c>
      <c r="AU194" s="16" t="s">
        <v>84</v>
      </c>
    </row>
    <row r="195" s="2" customFormat="1" ht="24.15" customHeight="1">
      <c r="A195" s="37"/>
      <c r="B195" s="38"/>
      <c r="C195" s="223" t="s">
        <v>293</v>
      </c>
      <c r="D195" s="223" t="s">
        <v>150</v>
      </c>
      <c r="E195" s="224" t="s">
        <v>294</v>
      </c>
      <c r="F195" s="225" t="s">
        <v>295</v>
      </c>
      <c r="G195" s="226" t="s">
        <v>153</v>
      </c>
      <c r="H195" s="227">
        <v>14</v>
      </c>
      <c r="I195" s="228"/>
      <c r="J195" s="229">
        <f>ROUND(I195*H195,2)</f>
        <v>0</v>
      </c>
      <c r="K195" s="225" t="s">
        <v>154</v>
      </c>
      <c r="L195" s="230"/>
      <c r="M195" s="231" t="s">
        <v>1</v>
      </c>
      <c r="N195" s="232" t="s">
        <v>40</v>
      </c>
      <c r="O195" s="90"/>
      <c r="P195" s="233">
        <f>O195*H195</f>
        <v>0</v>
      </c>
      <c r="Q195" s="233">
        <v>0</v>
      </c>
      <c r="R195" s="233">
        <f>Q195*H195</f>
        <v>0</v>
      </c>
      <c r="S195" s="233">
        <v>0</v>
      </c>
      <c r="T195" s="23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5" t="s">
        <v>155</v>
      </c>
      <c r="AT195" s="235" t="s">
        <v>150</v>
      </c>
      <c r="AU195" s="235" t="s">
        <v>84</v>
      </c>
      <c r="AY195" s="16" t="s">
        <v>148</v>
      </c>
      <c r="BE195" s="236">
        <f>IF(N195="základní",J195,0)</f>
        <v>0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16" t="s">
        <v>82</v>
      </c>
      <c r="BK195" s="236">
        <f>ROUND(I195*H195,2)</f>
        <v>0</v>
      </c>
      <c r="BL195" s="16" t="s">
        <v>156</v>
      </c>
      <c r="BM195" s="235" t="s">
        <v>296</v>
      </c>
    </row>
    <row r="196" s="2" customFormat="1">
      <c r="A196" s="37"/>
      <c r="B196" s="38"/>
      <c r="C196" s="39"/>
      <c r="D196" s="237" t="s">
        <v>158</v>
      </c>
      <c r="E196" s="39"/>
      <c r="F196" s="238" t="s">
        <v>295</v>
      </c>
      <c r="G196" s="39"/>
      <c r="H196" s="39"/>
      <c r="I196" s="239"/>
      <c r="J196" s="39"/>
      <c r="K196" s="39"/>
      <c r="L196" s="43"/>
      <c r="M196" s="240"/>
      <c r="N196" s="241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158</v>
      </c>
      <c r="AU196" s="16" t="s">
        <v>84</v>
      </c>
    </row>
    <row r="197" s="2" customFormat="1" ht="21.75" customHeight="1">
      <c r="A197" s="37"/>
      <c r="B197" s="38"/>
      <c r="C197" s="242" t="s">
        <v>297</v>
      </c>
      <c r="D197" s="242" t="s">
        <v>190</v>
      </c>
      <c r="E197" s="243" t="s">
        <v>298</v>
      </c>
      <c r="F197" s="244" t="s">
        <v>299</v>
      </c>
      <c r="G197" s="245" t="s">
        <v>153</v>
      </c>
      <c r="H197" s="246">
        <v>2440</v>
      </c>
      <c r="I197" s="247"/>
      <c r="J197" s="248">
        <f>ROUND(I197*H197,2)</f>
        <v>0</v>
      </c>
      <c r="K197" s="244" t="s">
        <v>154</v>
      </c>
      <c r="L197" s="43"/>
      <c r="M197" s="249" t="s">
        <v>1</v>
      </c>
      <c r="N197" s="250" t="s">
        <v>40</v>
      </c>
      <c r="O197" s="90"/>
      <c r="P197" s="233">
        <f>O197*H197</f>
        <v>0</v>
      </c>
      <c r="Q197" s="233">
        <v>0</v>
      </c>
      <c r="R197" s="233">
        <f>Q197*H197</f>
        <v>0</v>
      </c>
      <c r="S197" s="233">
        <v>0</v>
      </c>
      <c r="T197" s="23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5" t="s">
        <v>156</v>
      </c>
      <c r="AT197" s="235" t="s">
        <v>190</v>
      </c>
      <c r="AU197" s="235" t="s">
        <v>84</v>
      </c>
      <c r="AY197" s="16" t="s">
        <v>148</v>
      </c>
      <c r="BE197" s="236">
        <f>IF(N197="základní",J197,0)</f>
        <v>0</v>
      </c>
      <c r="BF197" s="236">
        <f>IF(N197="snížená",J197,0)</f>
        <v>0</v>
      </c>
      <c r="BG197" s="236">
        <f>IF(N197="zákl. přenesená",J197,0)</f>
        <v>0</v>
      </c>
      <c r="BH197" s="236">
        <f>IF(N197="sníž. přenesená",J197,0)</f>
        <v>0</v>
      </c>
      <c r="BI197" s="236">
        <f>IF(N197="nulová",J197,0)</f>
        <v>0</v>
      </c>
      <c r="BJ197" s="16" t="s">
        <v>82</v>
      </c>
      <c r="BK197" s="236">
        <f>ROUND(I197*H197,2)</f>
        <v>0</v>
      </c>
      <c r="BL197" s="16" t="s">
        <v>156</v>
      </c>
      <c r="BM197" s="235" t="s">
        <v>300</v>
      </c>
    </row>
    <row r="198" s="2" customFormat="1">
      <c r="A198" s="37"/>
      <c r="B198" s="38"/>
      <c r="C198" s="39"/>
      <c r="D198" s="237" t="s">
        <v>158</v>
      </c>
      <c r="E198" s="39"/>
      <c r="F198" s="238" t="s">
        <v>299</v>
      </c>
      <c r="G198" s="39"/>
      <c r="H198" s="39"/>
      <c r="I198" s="239"/>
      <c r="J198" s="39"/>
      <c r="K198" s="39"/>
      <c r="L198" s="43"/>
      <c r="M198" s="240"/>
      <c r="N198" s="241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84</v>
      </c>
    </row>
    <row r="199" s="2" customFormat="1" ht="21.75" customHeight="1">
      <c r="A199" s="37"/>
      <c r="B199" s="38"/>
      <c r="C199" s="242" t="s">
        <v>301</v>
      </c>
      <c r="D199" s="242" t="s">
        <v>190</v>
      </c>
      <c r="E199" s="243" t="s">
        <v>302</v>
      </c>
      <c r="F199" s="244" t="s">
        <v>303</v>
      </c>
      <c r="G199" s="245" t="s">
        <v>186</v>
      </c>
      <c r="H199" s="246">
        <v>12</v>
      </c>
      <c r="I199" s="247"/>
      <c r="J199" s="248">
        <f>ROUND(I199*H199,2)</f>
        <v>0</v>
      </c>
      <c r="K199" s="244" t="s">
        <v>154</v>
      </c>
      <c r="L199" s="43"/>
      <c r="M199" s="249" t="s">
        <v>1</v>
      </c>
      <c r="N199" s="250" t="s">
        <v>40</v>
      </c>
      <c r="O199" s="90"/>
      <c r="P199" s="233">
        <f>O199*H199</f>
        <v>0</v>
      </c>
      <c r="Q199" s="233">
        <v>0</v>
      </c>
      <c r="R199" s="233">
        <f>Q199*H199</f>
        <v>0</v>
      </c>
      <c r="S199" s="233">
        <v>0</v>
      </c>
      <c r="T199" s="23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5" t="s">
        <v>156</v>
      </c>
      <c r="AT199" s="235" t="s">
        <v>190</v>
      </c>
      <c r="AU199" s="235" t="s">
        <v>84</v>
      </c>
      <c r="AY199" s="16" t="s">
        <v>148</v>
      </c>
      <c r="BE199" s="236">
        <f>IF(N199="základní",J199,0)</f>
        <v>0</v>
      </c>
      <c r="BF199" s="236">
        <f>IF(N199="snížená",J199,0)</f>
        <v>0</v>
      </c>
      <c r="BG199" s="236">
        <f>IF(N199="zákl. přenesená",J199,0)</f>
        <v>0</v>
      </c>
      <c r="BH199" s="236">
        <f>IF(N199="sníž. přenesená",J199,0)</f>
        <v>0</v>
      </c>
      <c r="BI199" s="236">
        <f>IF(N199="nulová",J199,0)</f>
        <v>0</v>
      </c>
      <c r="BJ199" s="16" t="s">
        <v>82</v>
      </c>
      <c r="BK199" s="236">
        <f>ROUND(I199*H199,2)</f>
        <v>0</v>
      </c>
      <c r="BL199" s="16" t="s">
        <v>156</v>
      </c>
      <c r="BM199" s="235" t="s">
        <v>304</v>
      </c>
    </row>
    <row r="200" s="2" customFormat="1">
      <c r="A200" s="37"/>
      <c r="B200" s="38"/>
      <c r="C200" s="39"/>
      <c r="D200" s="237" t="s">
        <v>158</v>
      </c>
      <c r="E200" s="39"/>
      <c r="F200" s="238" t="s">
        <v>303</v>
      </c>
      <c r="G200" s="39"/>
      <c r="H200" s="39"/>
      <c r="I200" s="239"/>
      <c r="J200" s="39"/>
      <c r="K200" s="39"/>
      <c r="L200" s="43"/>
      <c r="M200" s="240"/>
      <c r="N200" s="241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158</v>
      </c>
      <c r="AU200" s="16" t="s">
        <v>84</v>
      </c>
    </row>
    <row r="201" s="2" customFormat="1" ht="24.15" customHeight="1">
      <c r="A201" s="37"/>
      <c r="B201" s="38"/>
      <c r="C201" s="242" t="s">
        <v>305</v>
      </c>
      <c r="D201" s="242" t="s">
        <v>190</v>
      </c>
      <c r="E201" s="243" t="s">
        <v>306</v>
      </c>
      <c r="F201" s="244" t="s">
        <v>307</v>
      </c>
      <c r="G201" s="245" t="s">
        <v>153</v>
      </c>
      <c r="H201" s="246">
        <v>154</v>
      </c>
      <c r="I201" s="247"/>
      <c r="J201" s="248">
        <f>ROUND(I201*H201,2)</f>
        <v>0</v>
      </c>
      <c r="K201" s="244" t="s">
        <v>154</v>
      </c>
      <c r="L201" s="43"/>
      <c r="M201" s="249" t="s">
        <v>1</v>
      </c>
      <c r="N201" s="250" t="s">
        <v>40</v>
      </c>
      <c r="O201" s="90"/>
      <c r="P201" s="233">
        <f>O201*H201</f>
        <v>0</v>
      </c>
      <c r="Q201" s="233">
        <v>0</v>
      </c>
      <c r="R201" s="233">
        <f>Q201*H201</f>
        <v>0</v>
      </c>
      <c r="S201" s="233">
        <v>0</v>
      </c>
      <c r="T201" s="23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5" t="s">
        <v>156</v>
      </c>
      <c r="AT201" s="235" t="s">
        <v>190</v>
      </c>
      <c r="AU201" s="235" t="s">
        <v>84</v>
      </c>
      <c r="AY201" s="16" t="s">
        <v>148</v>
      </c>
      <c r="BE201" s="236">
        <f>IF(N201="základní",J201,0)</f>
        <v>0</v>
      </c>
      <c r="BF201" s="236">
        <f>IF(N201="snížená",J201,0)</f>
        <v>0</v>
      </c>
      <c r="BG201" s="236">
        <f>IF(N201="zákl. přenesená",J201,0)</f>
        <v>0</v>
      </c>
      <c r="BH201" s="236">
        <f>IF(N201="sníž. přenesená",J201,0)</f>
        <v>0</v>
      </c>
      <c r="BI201" s="236">
        <f>IF(N201="nulová",J201,0)</f>
        <v>0</v>
      </c>
      <c r="BJ201" s="16" t="s">
        <v>82</v>
      </c>
      <c r="BK201" s="236">
        <f>ROUND(I201*H201,2)</f>
        <v>0</v>
      </c>
      <c r="BL201" s="16" t="s">
        <v>156</v>
      </c>
      <c r="BM201" s="235" t="s">
        <v>308</v>
      </c>
    </row>
    <row r="202" s="2" customFormat="1">
      <c r="A202" s="37"/>
      <c r="B202" s="38"/>
      <c r="C202" s="39"/>
      <c r="D202" s="237" t="s">
        <v>158</v>
      </c>
      <c r="E202" s="39"/>
      <c r="F202" s="238" t="s">
        <v>307</v>
      </c>
      <c r="G202" s="39"/>
      <c r="H202" s="39"/>
      <c r="I202" s="239"/>
      <c r="J202" s="39"/>
      <c r="K202" s="39"/>
      <c r="L202" s="43"/>
      <c r="M202" s="240"/>
      <c r="N202" s="241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158</v>
      </c>
      <c r="AU202" s="16" t="s">
        <v>84</v>
      </c>
    </row>
    <row r="203" s="12" customFormat="1" ht="25.92" customHeight="1">
      <c r="A203" s="12"/>
      <c r="B203" s="209"/>
      <c r="C203" s="210"/>
      <c r="D203" s="211" t="s">
        <v>74</v>
      </c>
      <c r="E203" s="212" t="s">
        <v>309</v>
      </c>
      <c r="F203" s="212" t="s">
        <v>87</v>
      </c>
      <c r="G203" s="210"/>
      <c r="H203" s="210"/>
      <c r="I203" s="213"/>
      <c r="J203" s="214">
        <f>BK203</f>
        <v>0</v>
      </c>
      <c r="K203" s="210"/>
      <c r="L203" s="215"/>
      <c r="M203" s="216"/>
      <c r="N203" s="217"/>
      <c r="O203" s="217"/>
      <c r="P203" s="218">
        <f>P204+SUM(P205:P210)+P229+P286</f>
        <v>0</v>
      </c>
      <c r="Q203" s="217"/>
      <c r="R203" s="218">
        <f>R204+SUM(R205:R210)+R229+R286</f>
        <v>0.56613999999999998</v>
      </c>
      <c r="S203" s="217"/>
      <c r="T203" s="219">
        <f>T204+SUM(T205:T210)+T229+T286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0" t="s">
        <v>82</v>
      </c>
      <c r="AT203" s="221" t="s">
        <v>74</v>
      </c>
      <c r="AU203" s="221" t="s">
        <v>75</v>
      </c>
      <c r="AY203" s="220" t="s">
        <v>148</v>
      </c>
      <c r="BK203" s="222">
        <f>BK204+SUM(BK205:BK210)+BK229+BK286</f>
        <v>0</v>
      </c>
    </row>
    <row r="204" s="2" customFormat="1" ht="24.15" customHeight="1">
      <c r="A204" s="37"/>
      <c r="B204" s="38"/>
      <c r="C204" s="223" t="s">
        <v>82</v>
      </c>
      <c r="D204" s="223" t="s">
        <v>150</v>
      </c>
      <c r="E204" s="224" t="s">
        <v>310</v>
      </c>
      <c r="F204" s="225" t="s">
        <v>311</v>
      </c>
      <c r="G204" s="226" t="s">
        <v>186</v>
      </c>
      <c r="H204" s="227">
        <v>1</v>
      </c>
      <c r="I204" s="228"/>
      <c r="J204" s="229">
        <f>ROUND(I204*H204,2)</f>
        <v>0</v>
      </c>
      <c r="K204" s="225" t="s">
        <v>154</v>
      </c>
      <c r="L204" s="230"/>
      <c r="M204" s="231" t="s">
        <v>1</v>
      </c>
      <c r="N204" s="232" t="s">
        <v>40</v>
      </c>
      <c r="O204" s="90"/>
      <c r="P204" s="233">
        <f>O204*H204</f>
        <v>0</v>
      </c>
      <c r="Q204" s="233">
        <v>0</v>
      </c>
      <c r="R204" s="233">
        <f>Q204*H204</f>
        <v>0</v>
      </c>
      <c r="S204" s="233">
        <v>0</v>
      </c>
      <c r="T204" s="23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5" t="s">
        <v>155</v>
      </c>
      <c r="AT204" s="235" t="s">
        <v>150</v>
      </c>
      <c r="AU204" s="235" t="s">
        <v>82</v>
      </c>
      <c r="AY204" s="16" t="s">
        <v>148</v>
      </c>
      <c r="BE204" s="236">
        <f>IF(N204="základní",J204,0)</f>
        <v>0</v>
      </c>
      <c r="BF204" s="236">
        <f>IF(N204="snížená",J204,0)</f>
        <v>0</v>
      </c>
      <c r="BG204" s="236">
        <f>IF(N204="zákl. přenesená",J204,0)</f>
        <v>0</v>
      </c>
      <c r="BH204" s="236">
        <f>IF(N204="sníž. přenesená",J204,0)</f>
        <v>0</v>
      </c>
      <c r="BI204" s="236">
        <f>IF(N204="nulová",J204,0)</f>
        <v>0</v>
      </c>
      <c r="BJ204" s="16" t="s">
        <v>82</v>
      </c>
      <c r="BK204" s="236">
        <f>ROUND(I204*H204,2)</f>
        <v>0</v>
      </c>
      <c r="BL204" s="16" t="s">
        <v>156</v>
      </c>
      <c r="BM204" s="235" t="s">
        <v>312</v>
      </c>
    </row>
    <row r="205" s="2" customFormat="1">
      <c r="A205" s="37"/>
      <c r="B205" s="38"/>
      <c r="C205" s="39"/>
      <c r="D205" s="237" t="s">
        <v>158</v>
      </c>
      <c r="E205" s="39"/>
      <c r="F205" s="238" t="s">
        <v>311</v>
      </c>
      <c r="G205" s="39"/>
      <c r="H205" s="39"/>
      <c r="I205" s="239"/>
      <c r="J205" s="39"/>
      <c r="K205" s="39"/>
      <c r="L205" s="43"/>
      <c r="M205" s="240"/>
      <c r="N205" s="241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158</v>
      </c>
      <c r="AU205" s="16" t="s">
        <v>82</v>
      </c>
    </row>
    <row r="206" s="2" customFormat="1" ht="24.15" customHeight="1">
      <c r="A206" s="37"/>
      <c r="B206" s="38"/>
      <c r="C206" s="223" t="s">
        <v>84</v>
      </c>
      <c r="D206" s="223" t="s">
        <v>150</v>
      </c>
      <c r="E206" s="224" t="s">
        <v>313</v>
      </c>
      <c r="F206" s="225" t="s">
        <v>314</v>
      </c>
      <c r="G206" s="226" t="s">
        <v>186</v>
      </c>
      <c r="H206" s="227">
        <v>1</v>
      </c>
      <c r="I206" s="228"/>
      <c r="J206" s="229">
        <f>ROUND(I206*H206,2)</f>
        <v>0</v>
      </c>
      <c r="K206" s="225" t="s">
        <v>154</v>
      </c>
      <c r="L206" s="230"/>
      <c r="M206" s="231" t="s">
        <v>1</v>
      </c>
      <c r="N206" s="232" t="s">
        <v>40</v>
      </c>
      <c r="O206" s="90"/>
      <c r="P206" s="233">
        <f>O206*H206</f>
        <v>0</v>
      </c>
      <c r="Q206" s="233">
        <v>0</v>
      </c>
      <c r="R206" s="233">
        <f>Q206*H206</f>
        <v>0</v>
      </c>
      <c r="S206" s="233">
        <v>0</v>
      </c>
      <c r="T206" s="23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5" t="s">
        <v>155</v>
      </c>
      <c r="AT206" s="235" t="s">
        <v>150</v>
      </c>
      <c r="AU206" s="235" t="s">
        <v>82</v>
      </c>
      <c r="AY206" s="16" t="s">
        <v>148</v>
      </c>
      <c r="BE206" s="236">
        <f>IF(N206="základní",J206,0)</f>
        <v>0</v>
      </c>
      <c r="BF206" s="236">
        <f>IF(N206="snížená",J206,0)</f>
        <v>0</v>
      </c>
      <c r="BG206" s="236">
        <f>IF(N206="zákl. přenesená",J206,0)</f>
        <v>0</v>
      </c>
      <c r="BH206" s="236">
        <f>IF(N206="sníž. přenesená",J206,0)</f>
        <v>0</v>
      </c>
      <c r="BI206" s="236">
        <f>IF(N206="nulová",J206,0)</f>
        <v>0</v>
      </c>
      <c r="BJ206" s="16" t="s">
        <v>82</v>
      </c>
      <c r="BK206" s="236">
        <f>ROUND(I206*H206,2)</f>
        <v>0</v>
      </c>
      <c r="BL206" s="16" t="s">
        <v>156</v>
      </c>
      <c r="BM206" s="235" t="s">
        <v>315</v>
      </c>
    </row>
    <row r="207" s="2" customFormat="1">
      <c r="A207" s="37"/>
      <c r="B207" s="38"/>
      <c r="C207" s="39"/>
      <c r="D207" s="237" t="s">
        <v>158</v>
      </c>
      <c r="E207" s="39"/>
      <c r="F207" s="238" t="s">
        <v>314</v>
      </c>
      <c r="G207" s="39"/>
      <c r="H207" s="39"/>
      <c r="I207" s="239"/>
      <c r="J207" s="39"/>
      <c r="K207" s="39"/>
      <c r="L207" s="43"/>
      <c r="M207" s="240"/>
      <c r="N207" s="241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158</v>
      </c>
      <c r="AU207" s="16" t="s">
        <v>82</v>
      </c>
    </row>
    <row r="208" s="2" customFormat="1" ht="21.75" customHeight="1">
      <c r="A208" s="37"/>
      <c r="B208" s="38"/>
      <c r="C208" s="242" t="s">
        <v>316</v>
      </c>
      <c r="D208" s="242" t="s">
        <v>190</v>
      </c>
      <c r="E208" s="243" t="s">
        <v>317</v>
      </c>
      <c r="F208" s="244" t="s">
        <v>318</v>
      </c>
      <c r="G208" s="245" t="s">
        <v>186</v>
      </c>
      <c r="H208" s="246">
        <v>1</v>
      </c>
      <c r="I208" s="247"/>
      <c r="J208" s="248">
        <f>ROUND(I208*H208,2)</f>
        <v>0</v>
      </c>
      <c r="K208" s="244" t="s">
        <v>154</v>
      </c>
      <c r="L208" s="43"/>
      <c r="M208" s="249" t="s">
        <v>1</v>
      </c>
      <c r="N208" s="250" t="s">
        <v>40</v>
      </c>
      <c r="O208" s="90"/>
      <c r="P208" s="233">
        <f>O208*H208</f>
        <v>0</v>
      </c>
      <c r="Q208" s="233">
        <v>0</v>
      </c>
      <c r="R208" s="233">
        <f>Q208*H208</f>
        <v>0</v>
      </c>
      <c r="S208" s="233">
        <v>0</v>
      </c>
      <c r="T208" s="23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5" t="s">
        <v>156</v>
      </c>
      <c r="AT208" s="235" t="s">
        <v>190</v>
      </c>
      <c r="AU208" s="235" t="s">
        <v>82</v>
      </c>
      <c r="AY208" s="16" t="s">
        <v>148</v>
      </c>
      <c r="BE208" s="236">
        <f>IF(N208="základní",J208,0)</f>
        <v>0</v>
      </c>
      <c r="BF208" s="236">
        <f>IF(N208="snížená",J208,0)</f>
        <v>0</v>
      </c>
      <c r="BG208" s="236">
        <f>IF(N208="zákl. přenesená",J208,0)</f>
        <v>0</v>
      </c>
      <c r="BH208" s="236">
        <f>IF(N208="sníž. přenesená",J208,0)</f>
        <v>0</v>
      </c>
      <c r="BI208" s="236">
        <f>IF(N208="nulová",J208,0)</f>
        <v>0</v>
      </c>
      <c r="BJ208" s="16" t="s">
        <v>82</v>
      </c>
      <c r="BK208" s="236">
        <f>ROUND(I208*H208,2)</f>
        <v>0</v>
      </c>
      <c r="BL208" s="16" t="s">
        <v>156</v>
      </c>
      <c r="BM208" s="235" t="s">
        <v>319</v>
      </c>
    </row>
    <row r="209" s="2" customFormat="1">
      <c r="A209" s="37"/>
      <c r="B209" s="38"/>
      <c r="C209" s="39"/>
      <c r="D209" s="237" t="s">
        <v>158</v>
      </c>
      <c r="E209" s="39"/>
      <c r="F209" s="238" t="s">
        <v>320</v>
      </c>
      <c r="G209" s="39"/>
      <c r="H209" s="39"/>
      <c r="I209" s="239"/>
      <c r="J209" s="39"/>
      <c r="K209" s="39"/>
      <c r="L209" s="43"/>
      <c r="M209" s="240"/>
      <c r="N209" s="241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158</v>
      </c>
      <c r="AU209" s="16" t="s">
        <v>82</v>
      </c>
    </row>
    <row r="210" s="12" customFormat="1" ht="22.8" customHeight="1">
      <c r="A210" s="12"/>
      <c r="B210" s="209"/>
      <c r="C210" s="210"/>
      <c r="D210" s="211" t="s">
        <v>74</v>
      </c>
      <c r="E210" s="251" t="s">
        <v>321</v>
      </c>
      <c r="F210" s="251" t="s">
        <v>322</v>
      </c>
      <c r="G210" s="210"/>
      <c r="H210" s="210"/>
      <c r="I210" s="213"/>
      <c r="J210" s="252">
        <f>BK210</f>
        <v>0</v>
      </c>
      <c r="K210" s="210"/>
      <c r="L210" s="215"/>
      <c r="M210" s="216"/>
      <c r="N210" s="217"/>
      <c r="O210" s="217"/>
      <c r="P210" s="218">
        <f>SUM(P211:P228)</f>
        <v>0</v>
      </c>
      <c r="Q210" s="217"/>
      <c r="R210" s="218">
        <f>SUM(R211:R228)</f>
        <v>0.56613999999999998</v>
      </c>
      <c r="S210" s="217"/>
      <c r="T210" s="219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0" t="s">
        <v>82</v>
      </c>
      <c r="AT210" s="221" t="s">
        <v>74</v>
      </c>
      <c r="AU210" s="221" t="s">
        <v>82</v>
      </c>
      <c r="AY210" s="220" t="s">
        <v>148</v>
      </c>
      <c r="BK210" s="222">
        <f>SUM(BK211:BK228)</f>
        <v>0</v>
      </c>
    </row>
    <row r="211" s="2" customFormat="1" ht="24.15" customHeight="1">
      <c r="A211" s="37"/>
      <c r="B211" s="38"/>
      <c r="C211" s="223" t="s">
        <v>323</v>
      </c>
      <c r="D211" s="223" t="s">
        <v>150</v>
      </c>
      <c r="E211" s="224" t="s">
        <v>324</v>
      </c>
      <c r="F211" s="225" t="s">
        <v>325</v>
      </c>
      <c r="G211" s="226" t="s">
        <v>186</v>
      </c>
      <c r="H211" s="227">
        <v>1</v>
      </c>
      <c r="I211" s="228"/>
      <c r="J211" s="229">
        <f>ROUND(I211*H211,2)</f>
        <v>0</v>
      </c>
      <c r="K211" s="225" t="s">
        <v>154</v>
      </c>
      <c r="L211" s="230"/>
      <c r="M211" s="231" t="s">
        <v>1</v>
      </c>
      <c r="N211" s="232" t="s">
        <v>40</v>
      </c>
      <c r="O211" s="90"/>
      <c r="P211" s="233">
        <f>O211*H211</f>
        <v>0</v>
      </c>
      <c r="Q211" s="233">
        <v>0</v>
      </c>
      <c r="R211" s="233">
        <f>Q211*H211</f>
        <v>0</v>
      </c>
      <c r="S211" s="233">
        <v>0</v>
      </c>
      <c r="T211" s="23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5" t="s">
        <v>187</v>
      </c>
      <c r="AT211" s="235" t="s">
        <v>150</v>
      </c>
      <c r="AU211" s="235" t="s">
        <v>84</v>
      </c>
      <c r="AY211" s="16" t="s">
        <v>148</v>
      </c>
      <c r="BE211" s="236">
        <f>IF(N211="základní",J211,0)</f>
        <v>0</v>
      </c>
      <c r="BF211" s="236">
        <f>IF(N211="snížená",J211,0)</f>
        <v>0</v>
      </c>
      <c r="BG211" s="236">
        <f>IF(N211="zákl. přenesená",J211,0)</f>
        <v>0</v>
      </c>
      <c r="BH211" s="236">
        <f>IF(N211="sníž. přenesená",J211,0)</f>
        <v>0</v>
      </c>
      <c r="BI211" s="236">
        <f>IF(N211="nulová",J211,0)</f>
        <v>0</v>
      </c>
      <c r="BJ211" s="16" t="s">
        <v>82</v>
      </c>
      <c r="BK211" s="236">
        <f>ROUND(I211*H211,2)</f>
        <v>0</v>
      </c>
      <c r="BL211" s="16" t="s">
        <v>187</v>
      </c>
      <c r="BM211" s="235" t="s">
        <v>326</v>
      </c>
    </row>
    <row r="212" s="2" customFormat="1">
      <c r="A212" s="37"/>
      <c r="B212" s="38"/>
      <c r="C212" s="39"/>
      <c r="D212" s="237" t="s">
        <v>158</v>
      </c>
      <c r="E212" s="39"/>
      <c r="F212" s="238" t="s">
        <v>325</v>
      </c>
      <c r="G212" s="39"/>
      <c r="H212" s="39"/>
      <c r="I212" s="239"/>
      <c r="J212" s="39"/>
      <c r="K212" s="39"/>
      <c r="L212" s="43"/>
      <c r="M212" s="240"/>
      <c r="N212" s="241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158</v>
      </c>
      <c r="AU212" s="16" t="s">
        <v>84</v>
      </c>
    </row>
    <row r="213" s="2" customFormat="1" ht="24.15" customHeight="1">
      <c r="A213" s="37"/>
      <c r="B213" s="38"/>
      <c r="C213" s="223" t="s">
        <v>327</v>
      </c>
      <c r="D213" s="223" t="s">
        <v>150</v>
      </c>
      <c r="E213" s="224" t="s">
        <v>328</v>
      </c>
      <c r="F213" s="225" t="s">
        <v>329</v>
      </c>
      <c r="G213" s="226" t="s">
        <v>186</v>
      </c>
      <c r="H213" s="227">
        <v>2</v>
      </c>
      <c r="I213" s="228"/>
      <c r="J213" s="229">
        <f>ROUND(I213*H213,2)</f>
        <v>0</v>
      </c>
      <c r="K213" s="225" t="s">
        <v>154</v>
      </c>
      <c r="L213" s="230"/>
      <c r="M213" s="231" t="s">
        <v>1</v>
      </c>
      <c r="N213" s="232" t="s">
        <v>40</v>
      </c>
      <c r="O213" s="90"/>
      <c r="P213" s="233">
        <f>O213*H213</f>
        <v>0</v>
      </c>
      <c r="Q213" s="233">
        <v>0</v>
      </c>
      <c r="R213" s="233">
        <f>Q213*H213</f>
        <v>0</v>
      </c>
      <c r="S213" s="233">
        <v>0</v>
      </c>
      <c r="T213" s="23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5" t="s">
        <v>187</v>
      </c>
      <c r="AT213" s="235" t="s">
        <v>150</v>
      </c>
      <c r="AU213" s="235" t="s">
        <v>84</v>
      </c>
      <c r="AY213" s="16" t="s">
        <v>148</v>
      </c>
      <c r="BE213" s="236">
        <f>IF(N213="základní",J213,0)</f>
        <v>0</v>
      </c>
      <c r="BF213" s="236">
        <f>IF(N213="snížená",J213,0)</f>
        <v>0</v>
      </c>
      <c r="BG213" s="236">
        <f>IF(N213="zákl. přenesená",J213,0)</f>
        <v>0</v>
      </c>
      <c r="BH213" s="236">
        <f>IF(N213="sníž. přenesená",J213,0)</f>
        <v>0</v>
      </c>
      <c r="BI213" s="236">
        <f>IF(N213="nulová",J213,0)</f>
        <v>0</v>
      </c>
      <c r="BJ213" s="16" t="s">
        <v>82</v>
      </c>
      <c r="BK213" s="236">
        <f>ROUND(I213*H213,2)</f>
        <v>0</v>
      </c>
      <c r="BL213" s="16" t="s">
        <v>187</v>
      </c>
      <c r="BM213" s="235" t="s">
        <v>330</v>
      </c>
    </row>
    <row r="214" s="2" customFormat="1">
      <c r="A214" s="37"/>
      <c r="B214" s="38"/>
      <c r="C214" s="39"/>
      <c r="D214" s="237" t="s">
        <v>158</v>
      </c>
      <c r="E214" s="39"/>
      <c r="F214" s="238" t="s">
        <v>329</v>
      </c>
      <c r="G214" s="39"/>
      <c r="H214" s="39"/>
      <c r="I214" s="239"/>
      <c r="J214" s="39"/>
      <c r="K214" s="39"/>
      <c r="L214" s="43"/>
      <c r="M214" s="240"/>
      <c r="N214" s="241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158</v>
      </c>
      <c r="AU214" s="16" t="s">
        <v>84</v>
      </c>
    </row>
    <row r="215" s="2" customFormat="1" ht="24.15" customHeight="1">
      <c r="A215" s="37"/>
      <c r="B215" s="38"/>
      <c r="C215" s="242" t="s">
        <v>331</v>
      </c>
      <c r="D215" s="242" t="s">
        <v>190</v>
      </c>
      <c r="E215" s="243" t="s">
        <v>332</v>
      </c>
      <c r="F215" s="244" t="s">
        <v>333</v>
      </c>
      <c r="G215" s="245" t="s">
        <v>186</v>
      </c>
      <c r="H215" s="246">
        <v>3</v>
      </c>
      <c r="I215" s="247"/>
      <c r="J215" s="248">
        <f>ROUND(I215*H215,2)</f>
        <v>0</v>
      </c>
      <c r="K215" s="244" t="s">
        <v>154</v>
      </c>
      <c r="L215" s="43"/>
      <c r="M215" s="249" t="s">
        <v>1</v>
      </c>
      <c r="N215" s="250" t="s">
        <v>40</v>
      </c>
      <c r="O215" s="90"/>
      <c r="P215" s="233">
        <f>O215*H215</f>
        <v>0</v>
      </c>
      <c r="Q215" s="233">
        <v>0</v>
      </c>
      <c r="R215" s="233">
        <f>Q215*H215</f>
        <v>0</v>
      </c>
      <c r="S215" s="233">
        <v>0</v>
      </c>
      <c r="T215" s="23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5" t="s">
        <v>193</v>
      </c>
      <c r="AT215" s="235" t="s">
        <v>190</v>
      </c>
      <c r="AU215" s="235" t="s">
        <v>84</v>
      </c>
      <c r="AY215" s="16" t="s">
        <v>148</v>
      </c>
      <c r="BE215" s="236">
        <f>IF(N215="základní",J215,0)</f>
        <v>0</v>
      </c>
      <c r="BF215" s="236">
        <f>IF(N215="snížená",J215,0)</f>
        <v>0</v>
      </c>
      <c r="BG215" s="236">
        <f>IF(N215="zákl. přenesená",J215,0)</f>
        <v>0</v>
      </c>
      <c r="BH215" s="236">
        <f>IF(N215="sníž. přenesená",J215,0)</f>
        <v>0</v>
      </c>
      <c r="BI215" s="236">
        <f>IF(N215="nulová",J215,0)</f>
        <v>0</v>
      </c>
      <c r="BJ215" s="16" t="s">
        <v>82</v>
      </c>
      <c r="BK215" s="236">
        <f>ROUND(I215*H215,2)</f>
        <v>0</v>
      </c>
      <c r="BL215" s="16" t="s">
        <v>193</v>
      </c>
      <c r="BM215" s="235" t="s">
        <v>334</v>
      </c>
    </row>
    <row r="216" s="2" customFormat="1">
      <c r="A216" s="37"/>
      <c r="B216" s="38"/>
      <c r="C216" s="39"/>
      <c r="D216" s="237" t="s">
        <v>158</v>
      </c>
      <c r="E216" s="39"/>
      <c r="F216" s="238" t="s">
        <v>333</v>
      </c>
      <c r="G216" s="39"/>
      <c r="H216" s="39"/>
      <c r="I216" s="239"/>
      <c r="J216" s="39"/>
      <c r="K216" s="39"/>
      <c r="L216" s="43"/>
      <c r="M216" s="240"/>
      <c r="N216" s="241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158</v>
      </c>
      <c r="AU216" s="16" t="s">
        <v>84</v>
      </c>
    </row>
    <row r="217" s="2" customFormat="1" ht="24.15" customHeight="1">
      <c r="A217" s="37"/>
      <c r="B217" s="38"/>
      <c r="C217" s="242" t="s">
        <v>335</v>
      </c>
      <c r="D217" s="242" t="s">
        <v>190</v>
      </c>
      <c r="E217" s="243" t="s">
        <v>336</v>
      </c>
      <c r="F217" s="244" t="s">
        <v>337</v>
      </c>
      <c r="G217" s="245" t="s">
        <v>186</v>
      </c>
      <c r="H217" s="246">
        <v>1</v>
      </c>
      <c r="I217" s="247"/>
      <c r="J217" s="248">
        <f>ROUND(I217*H217,2)</f>
        <v>0</v>
      </c>
      <c r="K217" s="244" t="s">
        <v>154</v>
      </c>
      <c r="L217" s="43"/>
      <c r="M217" s="249" t="s">
        <v>1</v>
      </c>
      <c r="N217" s="250" t="s">
        <v>40</v>
      </c>
      <c r="O217" s="90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5" t="s">
        <v>193</v>
      </c>
      <c r="AT217" s="235" t="s">
        <v>190</v>
      </c>
      <c r="AU217" s="235" t="s">
        <v>84</v>
      </c>
      <c r="AY217" s="16" t="s">
        <v>148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6" t="s">
        <v>82</v>
      </c>
      <c r="BK217" s="236">
        <f>ROUND(I217*H217,2)</f>
        <v>0</v>
      </c>
      <c r="BL217" s="16" t="s">
        <v>193</v>
      </c>
      <c r="BM217" s="235" t="s">
        <v>338</v>
      </c>
    </row>
    <row r="218" s="2" customFormat="1">
      <c r="A218" s="37"/>
      <c r="B218" s="38"/>
      <c r="C218" s="39"/>
      <c r="D218" s="237" t="s">
        <v>158</v>
      </c>
      <c r="E218" s="39"/>
      <c r="F218" s="238" t="s">
        <v>339</v>
      </c>
      <c r="G218" s="39"/>
      <c r="H218" s="39"/>
      <c r="I218" s="239"/>
      <c r="J218" s="39"/>
      <c r="K218" s="39"/>
      <c r="L218" s="43"/>
      <c r="M218" s="240"/>
      <c r="N218" s="241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158</v>
      </c>
      <c r="AU218" s="16" t="s">
        <v>84</v>
      </c>
    </row>
    <row r="219" s="2" customFormat="1" ht="24.15" customHeight="1">
      <c r="A219" s="37"/>
      <c r="B219" s="38"/>
      <c r="C219" s="242" t="s">
        <v>340</v>
      </c>
      <c r="D219" s="242" t="s">
        <v>190</v>
      </c>
      <c r="E219" s="243" t="s">
        <v>341</v>
      </c>
      <c r="F219" s="244" t="s">
        <v>342</v>
      </c>
      <c r="G219" s="245" t="s">
        <v>186</v>
      </c>
      <c r="H219" s="246">
        <v>2</v>
      </c>
      <c r="I219" s="247"/>
      <c r="J219" s="248">
        <f>ROUND(I219*H219,2)</f>
        <v>0</v>
      </c>
      <c r="K219" s="244" t="s">
        <v>154</v>
      </c>
      <c r="L219" s="43"/>
      <c r="M219" s="249" t="s">
        <v>1</v>
      </c>
      <c r="N219" s="250" t="s">
        <v>40</v>
      </c>
      <c r="O219" s="90"/>
      <c r="P219" s="233">
        <f>O219*H219</f>
        <v>0</v>
      </c>
      <c r="Q219" s="233">
        <v>0</v>
      </c>
      <c r="R219" s="233">
        <f>Q219*H219</f>
        <v>0</v>
      </c>
      <c r="S219" s="233">
        <v>0</v>
      </c>
      <c r="T219" s="23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5" t="s">
        <v>193</v>
      </c>
      <c r="AT219" s="235" t="s">
        <v>190</v>
      </c>
      <c r="AU219" s="235" t="s">
        <v>84</v>
      </c>
      <c r="AY219" s="16" t="s">
        <v>148</v>
      </c>
      <c r="BE219" s="236">
        <f>IF(N219="základní",J219,0)</f>
        <v>0</v>
      </c>
      <c r="BF219" s="236">
        <f>IF(N219="snížená",J219,0)</f>
        <v>0</v>
      </c>
      <c r="BG219" s="236">
        <f>IF(N219="zákl. přenesená",J219,0)</f>
        <v>0</v>
      </c>
      <c r="BH219" s="236">
        <f>IF(N219="sníž. přenesená",J219,0)</f>
        <v>0</v>
      </c>
      <c r="BI219" s="236">
        <f>IF(N219="nulová",J219,0)</f>
        <v>0</v>
      </c>
      <c r="BJ219" s="16" t="s">
        <v>82</v>
      </c>
      <c r="BK219" s="236">
        <f>ROUND(I219*H219,2)</f>
        <v>0</v>
      </c>
      <c r="BL219" s="16" t="s">
        <v>193</v>
      </c>
      <c r="BM219" s="235" t="s">
        <v>343</v>
      </c>
    </row>
    <row r="220" s="2" customFormat="1">
      <c r="A220" s="37"/>
      <c r="B220" s="38"/>
      <c r="C220" s="39"/>
      <c r="D220" s="237" t="s">
        <v>158</v>
      </c>
      <c r="E220" s="39"/>
      <c r="F220" s="238" t="s">
        <v>344</v>
      </c>
      <c r="G220" s="39"/>
      <c r="H220" s="39"/>
      <c r="I220" s="239"/>
      <c r="J220" s="39"/>
      <c r="K220" s="39"/>
      <c r="L220" s="43"/>
      <c r="M220" s="240"/>
      <c r="N220" s="241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158</v>
      </c>
      <c r="AU220" s="16" t="s">
        <v>84</v>
      </c>
    </row>
    <row r="221" s="2" customFormat="1" ht="24.15" customHeight="1">
      <c r="A221" s="37"/>
      <c r="B221" s="38"/>
      <c r="C221" s="223" t="s">
        <v>345</v>
      </c>
      <c r="D221" s="223" t="s">
        <v>150</v>
      </c>
      <c r="E221" s="224" t="s">
        <v>346</v>
      </c>
      <c r="F221" s="225" t="s">
        <v>347</v>
      </c>
      <c r="G221" s="226" t="s">
        <v>186</v>
      </c>
      <c r="H221" s="227">
        <v>2</v>
      </c>
      <c r="I221" s="228"/>
      <c r="J221" s="229">
        <f>ROUND(I221*H221,2)</f>
        <v>0</v>
      </c>
      <c r="K221" s="225" t="s">
        <v>154</v>
      </c>
      <c r="L221" s="230"/>
      <c r="M221" s="231" t="s">
        <v>1</v>
      </c>
      <c r="N221" s="232" t="s">
        <v>40</v>
      </c>
      <c r="O221" s="90"/>
      <c r="P221" s="233">
        <f>O221*H221</f>
        <v>0</v>
      </c>
      <c r="Q221" s="233">
        <v>0.28306999999999999</v>
      </c>
      <c r="R221" s="233">
        <f>Q221*H221</f>
        <v>0.56613999999999998</v>
      </c>
      <c r="S221" s="233">
        <v>0</v>
      </c>
      <c r="T221" s="23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5" t="s">
        <v>187</v>
      </c>
      <c r="AT221" s="235" t="s">
        <v>150</v>
      </c>
      <c r="AU221" s="235" t="s">
        <v>84</v>
      </c>
      <c r="AY221" s="16" t="s">
        <v>148</v>
      </c>
      <c r="BE221" s="236">
        <f>IF(N221="základní",J221,0)</f>
        <v>0</v>
      </c>
      <c r="BF221" s="236">
        <f>IF(N221="snížená",J221,0)</f>
        <v>0</v>
      </c>
      <c r="BG221" s="236">
        <f>IF(N221="zákl. přenesená",J221,0)</f>
        <v>0</v>
      </c>
      <c r="BH221" s="236">
        <f>IF(N221="sníž. přenesená",J221,0)</f>
        <v>0</v>
      </c>
      <c r="BI221" s="236">
        <f>IF(N221="nulová",J221,0)</f>
        <v>0</v>
      </c>
      <c r="BJ221" s="16" t="s">
        <v>82</v>
      </c>
      <c r="BK221" s="236">
        <f>ROUND(I221*H221,2)</f>
        <v>0</v>
      </c>
      <c r="BL221" s="16" t="s">
        <v>187</v>
      </c>
      <c r="BM221" s="235" t="s">
        <v>348</v>
      </c>
    </row>
    <row r="222" s="2" customFormat="1">
      <c r="A222" s="37"/>
      <c r="B222" s="38"/>
      <c r="C222" s="39"/>
      <c r="D222" s="237" t="s">
        <v>158</v>
      </c>
      <c r="E222" s="39"/>
      <c r="F222" s="238" t="s">
        <v>347</v>
      </c>
      <c r="G222" s="39"/>
      <c r="H222" s="39"/>
      <c r="I222" s="239"/>
      <c r="J222" s="39"/>
      <c r="K222" s="39"/>
      <c r="L222" s="43"/>
      <c r="M222" s="240"/>
      <c r="N222" s="241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158</v>
      </c>
      <c r="AU222" s="16" t="s">
        <v>84</v>
      </c>
    </row>
    <row r="223" s="2" customFormat="1" ht="21.75" customHeight="1">
      <c r="A223" s="37"/>
      <c r="B223" s="38"/>
      <c r="C223" s="223" t="s">
        <v>349</v>
      </c>
      <c r="D223" s="223" t="s">
        <v>150</v>
      </c>
      <c r="E223" s="224" t="s">
        <v>350</v>
      </c>
      <c r="F223" s="225" t="s">
        <v>351</v>
      </c>
      <c r="G223" s="226" t="s">
        <v>186</v>
      </c>
      <c r="H223" s="227">
        <v>6</v>
      </c>
      <c r="I223" s="228"/>
      <c r="J223" s="229">
        <f>ROUND(I223*H223,2)</f>
        <v>0</v>
      </c>
      <c r="K223" s="225" t="s">
        <v>154</v>
      </c>
      <c r="L223" s="230"/>
      <c r="M223" s="231" t="s">
        <v>1</v>
      </c>
      <c r="N223" s="232" t="s">
        <v>40</v>
      </c>
      <c r="O223" s="90"/>
      <c r="P223" s="233">
        <f>O223*H223</f>
        <v>0</v>
      </c>
      <c r="Q223" s="233">
        <v>0</v>
      </c>
      <c r="R223" s="233">
        <f>Q223*H223</f>
        <v>0</v>
      </c>
      <c r="S223" s="233">
        <v>0</v>
      </c>
      <c r="T223" s="23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5" t="s">
        <v>187</v>
      </c>
      <c r="AT223" s="235" t="s">
        <v>150</v>
      </c>
      <c r="AU223" s="235" t="s">
        <v>84</v>
      </c>
      <c r="AY223" s="16" t="s">
        <v>148</v>
      </c>
      <c r="BE223" s="236">
        <f>IF(N223="základní",J223,0)</f>
        <v>0</v>
      </c>
      <c r="BF223" s="236">
        <f>IF(N223="snížená",J223,0)</f>
        <v>0</v>
      </c>
      <c r="BG223" s="236">
        <f>IF(N223="zákl. přenesená",J223,0)</f>
        <v>0</v>
      </c>
      <c r="BH223" s="236">
        <f>IF(N223="sníž. přenesená",J223,0)</f>
        <v>0</v>
      </c>
      <c r="BI223" s="236">
        <f>IF(N223="nulová",J223,0)</f>
        <v>0</v>
      </c>
      <c r="BJ223" s="16" t="s">
        <v>82</v>
      </c>
      <c r="BK223" s="236">
        <f>ROUND(I223*H223,2)</f>
        <v>0</v>
      </c>
      <c r="BL223" s="16" t="s">
        <v>187</v>
      </c>
      <c r="BM223" s="235" t="s">
        <v>352</v>
      </c>
    </row>
    <row r="224" s="2" customFormat="1">
      <c r="A224" s="37"/>
      <c r="B224" s="38"/>
      <c r="C224" s="39"/>
      <c r="D224" s="237" t="s">
        <v>158</v>
      </c>
      <c r="E224" s="39"/>
      <c r="F224" s="238" t="s">
        <v>351</v>
      </c>
      <c r="G224" s="39"/>
      <c r="H224" s="39"/>
      <c r="I224" s="239"/>
      <c r="J224" s="39"/>
      <c r="K224" s="39"/>
      <c r="L224" s="43"/>
      <c r="M224" s="240"/>
      <c r="N224" s="241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158</v>
      </c>
      <c r="AU224" s="16" t="s">
        <v>84</v>
      </c>
    </row>
    <row r="225" s="2" customFormat="1" ht="33" customHeight="1">
      <c r="A225" s="37"/>
      <c r="B225" s="38"/>
      <c r="C225" s="223" t="s">
        <v>353</v>
      </c>
      <c r="D225" s="223" t="s">
        <v>150</v>
      </c>
      <c r="E225" s="224" t="s">
        <v>354</v>
      </c>
      <c r="F225" s="225" t="s">
        <v>355</v>
      </c>
      <c r="G225" s="226" t="s">
        <v>186</v>
      </c>
      <c r="H225" s="227">
        <v>1</v>
      </c>
      <c r="I225" s="228"/>
      <c r="J225" s="229">
        <f>ROUND(I225*H225,2)</f>
        <v>0</v>
      </c>
      <c r="K225" s="225" t="s">
        <v>154</v>
      </c>
      <c r="L225" s="230"/>
      <c r="M225" s="231" t="s">
        <v>1</v>
      </c>
      <c r="N225" s="232" t="s">
        <v>40</v>
      </c>
      <c r="O225" s="90"/>
      <c r="P225" s="233">
        <f>O225*H225</f>
        <v>0</v>
      </c>
      <c r="Q225" s="233">
        <v>0</v>
      </c>
      <c r="R225" s="233">
        <f>Q225*H225</f>
        <v>0</v>
      </c>
      <c r="S225" s="233">
        <v>0</v>
      </c>
      <c r="T225" s="23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5" t="s">
        <v>187</v>
      </c>
      <c r="AT225" s="235" t="s">
        <v>150</v>
      </c>
      <c r="AU225" s="235" t="s">
        <v>84</v>
      </c>
      <c r="AY225" s="16" t="s">
        <v>148</v>
      </c>
      <c r="BE225" s="236">
        <f>IF(N225="základní",J225,0)</f>
        <v>0</v>
      </c>
      <c r="BF225" s="236">
        <f>IF(N225="snížená",J225,0)</f>
        <v>0</v>
      </c>
      <c r="BG225" s="236">
        <f>IF(N225="zákl. přenesená",J225,0)</f>
        <v>0</v>
      </c>
      <c r="BH225" s="236">
        <f>IF(N225="sníž. přenesená",J225,0)</f>
        <v>0</v>
      </c>
      <c r="BI225" s="236">
        <f>IF(N225="nulová",J225,0)</f>
        <v>0</v>
      </c>
      <c r="BJ225" s="16" t="s">
        <v>82</v>
      </c>
      <c r="BK225" s="236">
        <f>ROUND(I225*H225,2)</f>
        <v>0</v>
      </c>
      <c r="BL225" s="16" t="s">
        <v>187</v>
      </c>
      <c r="BM225" s="235" t="s">
        <v>356</v>
      </c>
    </row>
    <row r="226" s="2" customFormat="1">
      <c r="A226" s="37"/>
      <c r="B226" s="38"/>
      <c r="C226" s="39"/>
      <c r="D226" s="237" t="s">
        <v>158</v>
      </c>
      <c r="E226" s="39"/>
      <c r="F226" s="238" t="s">
        <v>355</v>
      </c>
      <c r="G226" s="39"/>
      <c r="H226" s="39"/>
      <c r="I226" s="239"/>
      <c r="J226" s="39"/>
      <c r="K226" s="39"/>
      <c r="L226" s="43"/>
      <c r="M226" s="240"/>
      <c r="N226" s="241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158</v>
      </c>
      <c r="AU226" s="16" t="s">
        <v>84</v>
      </c>
    </row>
    <row r="227" s="2" customFormat="1" ht="24.15" customHeight="1">
      <c r="A227" s="37"/>
      <c r="B227" s="38"/>
      <c r="C227" s="242" t="s">
        <v>357</v>
      </c>
      <c r="D227" s="242" t="s">
        <v>190</v>
      </c>
      <c r="E227" s="243" t="s">
        <v>358</v>
      </c>
      <c r="F227" s="244" t="s">
        <v>359</v>
      </c>
      <c r="G227" s="245" t="s">
        <v>186</v>
      </c>
      <c r="H227" s="246">
        <v>1</v>
      </c>
      <c r="I227" s="247"/>
      <c r="J227" s="248">
        <f>ROUND(I227*H227,2)</f>
        <v>0</v>
      </c>
      <c r="K227" s="244" t="s">
        <v>154</v>
      </c>
      <c r="L227" s="43"/>
      <c r="M227" s="249" t="s">
        <v>1</v>
      </c>
      <c r="N227" s="250" t="s">
        <v>40</v>
      </c>
      <c r="O227" s="90"/>
      <c r="P227" s="233">
        <f>O227*H227</f>
        <v>0</v>
      </c>
      <c r="Q227" s="233">
        <v>0</v>
      </c>
      <c r="R227" s="233">
        <f>Q227*H227</f>
        <v>0</v>
      </c>
      <c r="S227" s="233">
        <v>0</v>
      </c>
      <c r="T227" s="23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5" t="s">
        <v>193</v>
      </c>
      <c r="AT227" s="235" t="s">
        <v>190</v>
      </c>
      <c r="AU227" s="235" t="s">
        <v>84</v>
      </c>
      <c r="AY227" s="16" t="s">
        <v>148</v>
      </c>
      <c r="BE227" s="236">
        <f>IF(N227="základní",J227,0)</f>
        <v>0</v>
      </c>
      <c r="BF227" s="236">
        <f>IF(N227="snížená",J227,0)</f>
        <v>0</v>
      </c>
      <c r="BG227" s="236">
        <f>IF(N227="zákl. přenesená",J227,0)</f>
        <v>0</v>
      </c>
      <c r="BH227" s="236">
        <f>IF(N227="sníž. přenesená",J227,0)</f>
        <v>0</v>
      </c>
      <c r="BI227" s="236">
        <f>IF(N227="nulová",J227,0)</f>
        <v>0</v>
      </c>
      <c r="BJ227" s="16" t="s">
        <v>82</v>
      </c>
      <c r="BK227" s="236">
        <f>ROUND(I227*H227,2)</f>
        <v>0</v>
      </c>
      <c r="BL227" s="16" t="s">
        <v>193</v>
      </c>
      <c r="BM227" s="235" t="s">
        <v>360</v>
      </c>
    </row>
    <row r="228" s="2" customFormat="1">
      <c r="A228" s="37"/>
      <c r="B228" s="38"/>
      <c r="C228" s="39"/>
      <c r="D228" s="237" t="s">
        <v>158</v>
      </c>
      <c r="E228" s="39"/>
      <c r="F228" s="238" t="s">
        <v>359</v>
      </c>
      <c r="G228" s="39"/>
      <c r="H228" s="39"/>
      <c r="I228" s="239"/>
      <c r="J228" s="39"/>
      <c r="K228" s="39"/>
      <c r="L228" s="43"/>
      <c r="M228" s="240"/>
      <c r="N228" s="241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158</v>
      </c>
      <c r="AU228" s="16" t="s">
        <v>84</v>
      </c>
    </row>
    <row r="229" s="12" customFormat="1" ht="22.8" customHeight="1">
      <c r="A229" s="12"/>
      <c r="B229" s="209"/>
      <c r="C229" s="210"/>
      <c r="D229" s="211" t="s">
        <v>74</v>
      </c>
      <c r="E229" s="251" t="s">
        <v>361</v>
      </c>
      <c r="F229" s="251" t="s">
        <v>362</v>
      </c>
      <c r="G229" s="210"/>
      <c r="H229" s="210"/>
      <c r="I229" s="213"/>
      <c r="J229" s="252">
        <f>BK229</f>
        <v>0</v>
      </c>
      <c r="K229" s="210"/>
      <c r="L229" s="215"/>
      <c r="M229" s="216"/>
      <c r="N229" s="217"/>
      <c r="O229" s="217"/>
      <c r="P229" s="218">
        <f>SUM(P230:P285)</f>
        <v>0</v>
      </c>
      <c r="Q229" s="217"/>
      <c r="R229" s="218">
        <f>SUM(R230:R285)</f>
        <v>0</v>
      </c>
      <c r="S229" s="217"/>
      <c r="T229" s="219">
        <f>SUM(T230:T285)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0" t="s">
        <v>82</v>
      </c>
      <c r="AT229" s="221" t="s">
        <v>74</v>
      </c>
      <c r="AU229" s="221" t="s">
        <v>82</v>
      </c>
      <c r="AY229" s="220" t="s">
        <v>148</v>
      </c>
      <c r="BK229" s="222">
        <f>SUM(BK230:BK285)</f>
        <v>0</v>
      </c>
    </row>
    <row r="230" s="2" customFormat="1" ht="24.15" customHeight="1">
      <c r="A230" s="37"/>
      <c r="B230" s="38"/>
      <c r="C230" s="223" t="s">
        <v>155</v>
      </c>
      <c r="D230" s="223" t="s">
        <v>150</v>
      </c>
      <c r="E230" s="224" t="s">
        <v>363</v>
      </c>
      <c r="F230" s="225" t="s">
        <v>364</v>
      </c>
      <c r="G230" s="226" t="s">
        <v>186</v>
      </c>
      <c r="H230" s="227">
        <v>8</v>
      </c>
      <c r="I230" s="228"/>
      <c r="J230" s="229">
        <f>ROUND(I230*H230,2)</f>
        <v>0</v>
      </c>
      <c r="K230" s="225" t="s">
        <v>154</v>
      </c>
      <c r="L230" s="230"/>
      <c r="M230" s="231" t="s">
        <v>1</v>
      </c>
      <c r="N230" s="232" t="s">
        <v>40</v>
      </c>
      <c r="O230" s="90"/>
      <c r="P230" s="233">
        <f>O230*H230</f>
        <v>0</v>
      </c>
      <c r="Q230" s="233">
        <v>0</v>
      </c>
      <c r="R230" s="233">
        <f>Q230*H230</f>
        <v>0</v>
      </c>
      <c r="S230" s="233">
        <v>0</v>
      </c>
      <c r="T230" s="23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5" t="s">
        <v>187</v>
      </c>
      <c r="AT230" s="235" t="s">
        <v>150</v>
      </c>
      <c r="AU230" s="235" t="s">
        <v>84</v>
      </c>
      <c r="AY230" s="16" t="s">
        <v>148</v>
      </c>
      <c r="BE230" s="236">
        <f>IF(N230="základní",J230,0)</f>
        <v>0</v>
      </c>
      <c r="BF230" s="236">
        <f>IF(N230="snížená",J230,0)</f>
        <v>0</v>
      </c>
      <c r="BG230" s="236">
        <f>IF(N230="zákl. přenesená",J230,0)</f>
        <v>0</v>
      </c>
      <c r="BH230" s="236">
        <f>IF(N230="sníž. přenesená",J230,0)</f>
        <v>0</v>
      </c>
      <c r="BI230" s="236">
        <f>IF(N230="nulová",J230,0)</f>
        <v>0</v>
      </c>
      <c r="BJ230" s="16" t="s">
        <v>82</v>
      </c>
      <c r="BK230" s="236">
        <f>ROUND(I230*H230,2)</f>
        <v>0</v>
      </c>
      <c r="BL230" s="16" t="s">
        <v>187</v>
      </c>
      <c r="BM230" s="235" t="s">
        <v>365</v>
      </c>
    </row>
    <row r="231" s="2" customFormat="1">
      <c r="A231" s="37"/>
      <c r="B231" s="38"/>
      <c r="C231" s="39"/>
      <c r="D231" s="237" t="s">
        <v>158</v>
      </c>
      <c r="E231" s="39"/>
      <c r="F231" s="238" t="s">
        <v>364</v>
      </c>
      <c r="G231" s="39"/>
      <c r="H231" s="39"/>
      <c r="I231" s="239"/>
      <c r="J231" s="39"/>
      <c r="K231" s="39"/>
      <c r="L231" s="43"/>
      <c r="M231" s="240"/>
      <c r="N231" s="241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158</v>
      </c>
      <c r="AU231" s="16" t="s">
        <v>84</v>
      </c>
    </row>
    <row r="232" s="2" customFormat="1" ht="24.15" customHeight="1">
      <c r="A232" s="37"/>
      <c r="B232" s="38"/>
      <c r="C232" s="223" t="s">
        <v>366</v>
      </c>
      <c r="D232" s="223" t="s">
        <v>150</v>
      </c>
      <c r="E232" s="224" t="s">
        <v>367</v>
      </c>
      <c r="F232" s="225" t="s">
        <v>368</v>
      </c>
      <c r="G232" s="226" t="s">
        <v>186</v>
      </c>
      <c r="H232" s="227">
        <v>13</v>
      </c>
      <c r="I232" s="228"/>
      <c r="J232" s="229">
        <f>ROUND(I232*H232,2)</f>
        <v>0</v>
      </c>
      <c r="K232" s="225" t="s">
        <v>154</v>
      </c>
      <c r="L232" s="230"/>
      <c r="M232" s="231" t="s">
        <v>1</v>
      </c>
      <c r="N232" s="232" t="s">
        <v>40</v>
      </c>
      <c r="O232" s="90"/>
      <c r="P232" s="233">
        <f>O232*H232</f>
        <v>0</v>
      </c>
      <c r="Q232" s="233">
        <v>0</v>
      </c>
      <c r="R232" s="233">
        <f>Q232*H232</f>
        <v>0</v>
      </c>
      <c r="S232" s="233">
        <v>0</v>
      </c>
      <c r="T232" s="23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5" t="s">
        <v>187</v>
      </c>
      <c r="AT232" s="235" t="s">
        <v>150</v>
      </c>
      <c r="AU232" s="235" t="s">
        <v>84</v>
      </c>
      <c r="AY232" s="16" t="s">
        <v>148</v>
      </c>
      <c r="BE232" s="236">
        <f>IF(N232="základní",J232,0)</f>
        <v>0</v>
      </c>
      <c r="BF232" s="236">
        <f>IF(N232="snížená",J232,0)</f>
        <v>0</v>
      </c>
      <c r="BG232" s="236">
        <f>IF(N232="zákl. přenesená",J232,0)</f>
        <v>0</v>
      </c>
      <c r="BH232" s="236">
        <f>IF(N232="sníž. přenesená",J232,0)</f>
        <v>0</v>
      </c>
      <c r="BI232" s="236">
        <f>IF(N232="nulová",J232,0)</f>
        <v>0</v>
      </c>
      <c r="BJ232" s="16" t="s">
        <v>82</v>
      </c>
      <c r="BK232" s="236">
        <f>ROUND(I232*H232,2)</f>
        <v>0</v>
      </c>
      <c r="BL232" s="16" t="s">
        <v>187</v>
      </c>
      <c r="BM232" s="235" t="s">
        <v>369</v>
      </c>
    </row>
    <row r="233" s="2" customFormat="1">
      <c r="A233" s="37"/>
      <c r="B233" s="38"/>
      <c r="C233" s="39"/>
      <c r="D233" s="237" t="s">
        <v>158</v>
      </c>
      <c r="E233" s="39"/>
      <c r="F233" s="238" t="s">
        <v>368</v>
      </c>
      <c r="G233" s="39"/>
      <c r="H233" s="39"/>
      <c r="I233" s="239"/>
      <c r="J233" s="39"/>
      <c r="K233" s="39"/>
      <c r="L233" s="43"/>
      <c r="M233" s="240"/>
      <c r="N233" s="241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158</v>
      </c>
      <c r="AU233" s="16" t="s">
        <v>84</v>
      </c>
    </row>
    <row r="234" s="2" customFormat="1" ht="24.15" customHeight="1">
      <c r="A234" s="37"/>
      <c r="B234" s="38"/>
      <c r="C234" s="223" t="s">
        <v>370</v>
      </c>
      <c r="D234" s="223" t="s">
        <v>150</v>
      </c>
      <c r="E234" s="224" t="s">
        <v>371</v>
      </c>
      <c r="F234" s="225" t="s">
        <v>372</v>
      </c>
      <c r="G234" s="226" t="s">
        <v>186</v>
      </c>
      <c r="H234" s="227">
        <v>2</v>
      </c>
      <c r="I234" s="228"/>
      <c r="J234" s="229">
        <f>ROUND(I234*H234,2)</f>
        <v>0</v>
      </c>
      <c r="K234" s="225" t="s">
        <v>154</v>
      </c>
      <c r="L234" s="230"/>
      <c r="M234" s="231" t="s">
        <v>1</v>
      </c>
      <c r="N234" s="232" t="s">
        <v>40</v>
      </c>
      <c r="O234" s="90"/>
      <c r="P234" s="233">
        <f>O234*H234</f>
        <v>0</v>
      </c>
      <c r="Q234" s="233">
        <v>0</v>
      </c>
      <c r="R234" s="233">
        <f>Q234*H234</f>
        <v>0</v>
      </c>
      <c r="S234" s="233">
        <v>0</v>
      </c>
      <c r="T234" s="23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5" t="s">
        <v>187</v>
      </c>
      <c r="AT234" s="235" t="s">
        <v>150</v>
      </c>
      <c r="AU234" s="235" t="s">
        <v>84</v>
      </c>
      <c r="AY234" s="16" t="s">
        <v>148</v>
      </c>
      <c r="BE234" s="236">
        <f>IF(N234="základní",J234,0)</f>
        <v>0</v>
      </c>
      <c r="BF234" s="236">
        <f>IF(N234="snížená",J234,0)</f>
        <v>0</v>
      </c>
      <c r="BG234" s="236">
        <f>IF(N234="zákl. přenesená",J234,0)</f>
        <v>0</v>
      </c>
      <c r="BH234" s="236">
        <f>IF(N234="sníž. přenesená",J234,0)</f>
        <v>0</v>
      </c>
      <c r="BI234" s="236">
        <f>IF(N234="nulová",J234,0)</f>
        <v>0</v>
      </c>
      <c r="BJ234" s="16" t="s">
        <v>82</v>
      </c>
      <c r="BK234" s="236">
        <f>ROUND(I234*H234,2)</f>
        <v>0</v>
      </c>
      <c r="BL234" s="16" t="s">
        <v>187</v>
      </c>
      <c r="BM234" s="235" t="s">
        <v>373</v>
      </c>
    </row>
    <row r="235" s="2" customFormat="1">
      <c r="A235" s="37"/>
      <c r="B235" s="38"/>
      <c r="C235" s="39"/>
      <c r="D235" s="237" t="s">
        <v>158</v>
      </c>
      <c r="E235" s="39"/>
      <c r="F235" s="238" t="s">
        <v>372</v>
      </c>
      <c r="G235" s="39"/>
      <c r="H235" s="39"/>
      <c r="I235" s="239"/>
      <c r="J235" s="39"/>
      <c r="K235" s="39"/>
      <c r="L235" s="43"/>
      <c r="M235" s="240"/>
      <c r="N235" s="241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158</v>
      </c>
      <c r="AU235" s="16" t="s">
        <v>84</v>
      </c>
    </row>
    <row r="236" s="2" customFormat="1" ht="24.15" customHeight="1">
      <c r="A236" s="37"/>
      <c r="B236" s="38"/>
      <c r="C236" s="223" t="s">
        <v>374</v>
      </c>
      <c r="D236" s="223" t="s">
        <v>150</v>
      </c>
      <c r="E236" s="224" t="s">
        <v>375</v>
      </c>
      <c r="F236" s="225" t="s">
        <v>376</v>
      </c>
      <c r="G236" s="226" t="s">
        <v>186</v>
      </c>
      <c r="H236" s="227">
        <v>8</v>
      </c>
      <c r="I236" s="228"/>
      <c r="J236" s="229">
        <f>ROUND(I236*H236,2)</f>
        <v>0</v>
      </c>
      <c r="K236" s="225" t="s">
        <v>154</v>
      </c>
      <c r="L236" s="230"/>
      <c r="M236" s="231" t="s">
        <v>1</v>
      </c>
      <c r="N236" s="232" t="s">
        <v>40</v>
      </c>
      <c r="O236" s="90"/>
      <c r="P236" s="233">
        <f>O236*H236</f>
        <v>0</v>
      </c>
      <c r="Q236" s="233">
        <v>0</v>
      </c>
      <c r="R236" s="233">
        <f>Q236*H236</f>
        <v>0</v>
      </c>
      <c r="S236" s="233">
        <v>0</v>
      </c>
      <c r="T236" s="23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5" t="s">
        <v>187</v>
      </c>
      <c r="AT236" s="235" t="s">
        <v>150</v>
      </c>
      <c r="AU236" s="235" t="s">
        <v>84</v>
      </c>
      <c r="AY236" s="16" t="s">
        <v>148</v>
      </c>
      <c r="BE236" s="236">
        <f>IF(N236="základní",J236,0)</f>
        <v>0</v>
      </c>
      <c r="BF236" s="236">
        <f>IF(N236="snížená",J236,0)</f>
        <v>0</v>
      </c>
      <c r="BG236" s="236">
        <f>IF(N236="zákl. přenesená",J236,0)</f>
        <v>0</v>
      </c>
      <c r="BH236" s="236">
        <f>IF(N236="sníž. přenesená",J236,0)</f>
        <v>0</v>
      </c>
      <c r="BI236" s="236">
        <f>IF(N236="nulová",J236,0)</f>
        <v>0</v>
      </c>
      <c r="BJ236" s="16" t="s">
        <v>82</v>
      </c>
      <c r="BK236" s="236">
        <f>ROUND(I236*H236,2)</f>
        <v>0</v>
      </c>
      <c r="BL236" s="16" t="s">
        <v>187</v>
      </c>
      <c r="BM236" s="235" t="s">
        <v>377</v>
      </c>
    </row>
    <row r="237" s="2" customFormat="1">
      <c r="A237" s="37"/>
      <c r="B237" s="38"/>
      <c r="C237" s="39"/>
      <c r="D237" s="237" t="s">
        <v>158</v>
      </c>
      <c r="E237" s="39"/>
      <c r="F237" s="238" t="s">
        <v>376</v>
      </c>
      <c r="G237" s="39"/>
      <c r="H237" s="39"/>
      <c r="I237" s="239"/>
      <c r="J237" s="39"/>
      <c r="K237" s="39"/>
      <c r="L237" s="43"/>
      <c r="M237" s="240"/>
      <c r="N237" s="241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158</v>
      </c>
      <c r="AU237" s="16" t="s">
        <v>84</v>
      </c>
    </row>
    <row r="238" s="2" customFormat="1" ht="24.15" customHeight="1">
      <c r="A238" s="37"/>
      <c r="B238" s="38"/>
      <c r="C238" s="223" t="s">
        <v>378</v>
      </c>
      <c r="D238" s="223" t="s">
        <v>150</v>
      </c>
      <c r="E238" s="224" t="s">
        <v>379</v>
      </c>
      <c r="F238" s="225" t="s">
        <v>380</v>
      </c>
      <c r="G238" s="226" t="s">
        <v>186</v>
      </c>
      <c r="H238" s="227">
        <v>5</v>
      </c>
      <c r="I238" s="228"/>
      <c r="J238" s="229">
        <f>ROUND(I238*H238,2)</f>
        <v>0</v>
      </c>
      <c r="K238" s="225" t="s">
        <v>154</v>
      </c>
      <c r="L238" s="230"/>
      <c r="M238" s="231" t="s">
        <v>1</v>
      </c>
      <c r="N238" s="232" t="s">
        <v>40</v>
      </c>
      <c r="O238" s="90"/>
      <c r="P238" s="233">
        <f>O238*H238</f>
        <v>0</v>
      </c>
      <c r="Q238" s="233">
        <v>0</v>
      </c>
      <c r="R238" s="233">
        <f>Q238*H238</f>
        <v>0</v>
      </c>
      <c r="S238" s="233">
        <v>0</v>
      </c>
      <c r="T238" s="23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5" t="s">
        <v>187</v>
      </c>
      <c r="AT238" s="235" t="s">
        <v>150</v>
      </c>
      <c r="AU238" s="235" t="s">
        <v>84</v>
      </c>
      <c r="AY238" s="16" t="s">
        <v>148</v>
      </c>
      <c r="BE238" s="236">
        <f>IF(N238="základní",J238,0)</f>
        <v>0</v>
      </c>
      <c r="BF238" s="236">
        <f>IF(N238="snížená",J238,0)</f>
        <v>0</v>
      </c>
      <c r="BG238" s="236">
        <f>IF(N238="zákl. přenesená",J238,0)</f>
        <v>0</v>
      </c>
      <c r="BH238" s="236">
        <f>IF(N238="sníž. přenesená",J238,0)</f>
        <v>0</v>
      </c>
      <c r="BI238" s="236">
        <f>IF(N238="nulová",J238,0)</f>
        <v>0</v>
      </c>
      <c r="BJ238" s="16" t="s">
        <v>82</v>
      </c>
      <c r="BK238" s="236">
        <f>ROUND(I238*H238,2)</f>
        <v>0</v>
      </c>
      <c r="BL238" s="16" t="s">
        <v>187</v>
      </c>
      <c r="BM238" s="235" t="s">
        <v>381</v>
      </c>
    </row>
    <row r="239" s="2" customFormat="1">
      <c r="A239" s="37"/>
      <c r="B239" s="38"/>
      <c r="C239" s="39"/>
      <c r="D239" s="237" t="s">
        <v>158</v>
      </c>
      <c r="E239" s="39"/>
      <c r="F239" s="238" t="s">
        <v>380</v>
      </c>
      <c r="G239" s="39"/>
      <c r="H239" s="39"/>
      <c r="I239" s="239"/>
      <c r="J239" s="39"/>
      <c r="K239" s="39"/>
      <c r="L239" s="43"/>
      <c r="M239" s="240"/>
      <c r="N239" s="241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158</v>
      </c>
      <c r="AU239" s="16" t="s">
        <v>84</v>
      </c>
    </row>
    <row r="240" s="2" customFormat="1" ht="24.15" customHeight="1">
      <c r="A240" s="37"/>
      <c r="B240" s="38"/>
      <c r="C240" s="223" t="s">
        <v>382</v>
      </c>
      <c r="D240" s="223" t="s">
        <v>150</v>
      </c>
      <c r="E240" s="224" t="s">
        <v>383</v>
      </c>
      <c r="F240" s="225" t="s">
        <v>384</v>
      </c>
      <c r="G240" s="226" t="s">
        <v>186</v>
      </c>
      <c r="H240" s="227">
        <v>1</v>
      </c>
      <c r="I240" s="228"/>
      <c r="J240" s="229">
        <f>ROUND(I240*H240,2)</f>
        <v>0</v>
      </c>
      <c r="K240" s="225" t="s">
        <v>154</v>
      </c>
      <c r="L240" s="230"/>
      <c r="M240" s="231" t="s">
        <v>1</v>
      </c>
      <c r="N240" s="232" t="s">
        <v>40</v>
      </c>
      <c r="O240" s="90"/>
      <c r="P240" s="233">
        <f>O240*H240</f>
        <v>0</v>
      </c>
      <c r="Q240" s="233">
        <v>0</v>
      </c>
      <c r="R240" s="233">
        <f>Q240*H240</f>
        <v>0</v>
      </c>
      <c r="S240" s="233">
        <v>0</v>
      </c>
      <c r="T240" s="23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5" t="s">
        <v>187</v>
      </c>
      <c r="AT240" s="235" t="s">
        <v>150</v>
      </c>
      <c r="AU240" s="235" t="s">
        <v>84</v>
      </c>
      <c r="AY240" s="16" t="s">
        <v>148</v>
      </c>
      <c r="BE240" s="236">
        <f>IF(N240="základní",J240,0)</f>
        <v>0</v>
      </c>
      <c r="BF240" s="236">
        <f>IF(N240="snížená",J240,0)</f>
        <v>0</v>
      </c>
      <c r="BG240" s="236">
        <f>IF(N240="zákl. přenesená",J240,0)</f>
        <v>0</v>
      </c>
      <c r="BH240" s="236">
        <f>IF(N240="sníž. přenesená",J240,0)</f>
        <v>0</v>
      </c>
      <c r="BI240" s="236">
        <f>IF(N240="nulová",J240,0)</f>
        <v>0</v>
      </c>
      <c r="BJ240" s="16" t="s">
        <v>82</v>
      </c>
      <c r="BK240" s="236">
        <f>ROUND(I240*H240,2)</f>
        <v>0</v>
      </c>
      <c r="BL240" s="16" t="s">
        <v>187</v>
      </c>
      <c r="BM240" s="235" t="s">
        <v>385</v>
      </c>
    </row>
    <row r="241" s="2" customFormat="1">
      <c r="A241" s="37"/>
      <c r="B241" s="38"/>
      <c r="C241" s="39"/>
      <c r="D241" s="237" t="s">
        <v>158</v>
      </c>
      <c r="E241" s="39"/>
      <c r="F241" s="238" t="s">
        <v>384</v>
      </c>
      <c r="G241" s="39"/>
      <c r="H241" s="39"/>
      <c r="I241" s="239"/>
      <c r="J241" s="39"/>
      <c r="K241" s="39"/>
      <c r="L241" s="43"/>
      <c r="M241" s="240"/>
      <c r="N241" s="241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158</v>
      </c>
      <c r="AU241" s="16" t="s">
        <v>84</v>
      </c>
    </row>
    <row r="242" s="2" customFormat="1" ht="24.15" customHeight="1">
      <c r="A242" s="37"/>
      <c r="B242" s="38"/>
      <c r="C242" s="223" t="s">
        <v>386</v>
      </c>
      <c r="D242" s="223" t="s">
        <v>150</v>
      </c>
      <c r="E242" s="224" t="s">
        <v>387</v>
      </c>
      <c r="F242" s="225" t="s">
        <v>388</v>
      </c>
      <c r="G242" s="226" t="s">
        <v>186</v>
      </c>
      <c r="H242" s="227">
        <v>1</v>
      </c>
      <c r="I242" s="228"/>
      <c r="J242" s="229">
        <f>ROUND(I242*H242,2)</f>
        <v>0</v>
      </c>
      <c r="K242" s="225" t="s">
        <v>154</v>
      </c>
      <c r="L242" s="230"/>
      <c r="M242" s="231" t="s">
        <v>1</v>
      </c>
      <c r="N242" s="232" t="s">
        <v>40</v>
      </c>
      <c r="O242" s="90"/>
      <c r="P242" s="233">
        <f>O242*H242</f>
        <v>0</v>
      </c>
      <c r="Q242" s="233">
        <v>0</v>
      </c>
      <c r="R242" s="233">
        <f>Q242*H242</f>
        <v>0</v>
      </c>
      <c r="S242" s="233">
        <v>0</v>
      </c>
      <c r="T242" s="23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5" t="s">
        <v>187</v>
      </c>
      <c r="AT242" s="235" t="s">
        <v>150</v>
      </c>
      <c r="AU242" s="235" t="s">
        <v>84</v>
      </c>
      <c r="AY242" s="16" t="s">
        <v>148</v>
      </c>
      <c r="BE242" s="236">
        <f>IF(N242="základní",J242,0)</f>
        <v>0</v>
      </c>
      <c r="BF242" s="236">
        <f>IF(N242="snížená",J242,0)</f>
        <v>0</v>
      </c>
      <c r="BG242" s="236">
        <f>IF(N242="zákl. přenesená",J242,0)</f>
        <v>0</v>
      </c>
      <c r="BH242" s="236">
        <f>IF(N242="sníž. přenesená",J242,0)</f>
        <v>0</v>
      </c>
      <c r="BI242" s="236">
        <f>IF(N242="nulová",J242,0)</f>
        <v>0</v>
      </c>
      <c r="BJ242" s="16" t="s">
        <v>82</v>
      </c>
      <c r="BK242" s="236">
        <f>ROUND(I242*H242,2)</f>
        <v>0</v>
      </c>
      <c r="BL242" s="16" t="s">
        <v>187</v>
      </c>
      <c r="BM242" s="235" t="s">
        <v>389</v>
      </c>
    </row>
    <row r="243" s="2" customFormat="1">
      <c r="A243" s="37"/>
      <c r="B243" s="38"/>
      <c r="C243" s="39"/>
      <c r="D243" s="237" t="s">
        <v>158</v>
      </c>
      <c r="E243" s="39"/>
      <c r="F243" s="238" t="s">
        <v>388</v>
      </c>
      <c r="G243" s="39"/>
      <c r="H243" s="39"/>
      <c r="I243" s="239"/>
      <c r="J243" s="39"/>
      <c r="K243" s="39"/>
      <c r="L243" s="43"/>
      <c r="M243" s="240"/>
      <c r="N243" s="241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158</v>
      </c>
      <c r="AU243" s="16" t="s">
        <v>84</v>
      </c>
    </row>
    <row r="244" s="2" customFormat="1" ht="24.15" customHeight="1">
      <c r="A244" s="37"/>
      <c r="B244" s="38"/>
      <c r="C244" s="223" t="s">
        <v>390</v>
      </c>
      <c r="D244" s="223" t="s">
        <v>150</v>
      </c>
      <c r="E244" s="224" t="s">
        <v>391</v>
      </c>
      <c r="F244" s="225" t="s">
        <v>392</v>
      </c>
      <c r="G244" s="226" t="s">
        <v>186</v>
      </c>
      <c r="H244" s="227">
        <v>1</v>
      </c>
      <c r="I244" s="228"/>
      <c r="J244" s="229">
        <f>ROUND(I244*H244,2)</f>
        <v>0</v>
      </c>
      <c r="K244" s="225" t="s">
        <v>154</v>
      </c>
      <c r="L244" s="230"/>
      <c r="M244" s="231" t="s">
        <v>1</v>
      </c>
      <c r="N244" s="232" t="s">
        <v>40</v>
      </c>
      <c r="O244" s="90"/>
      <c r="P244" s="233">
        <f>O244*H244</f>
        <v>0</v>
      </c>
      <c r="Q244" s="233">
        <v>0</v>
      </c>
      <c r="R244" s="233">
        <f>Q244*H244</f>
        <v>0</v>
      </c>
      <c r="S244" s="233">
        <v>0</v>
      </c>
      <c r="T244" s="23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5" t="s">
        <v>187</v>
      </c>
      <c r="AT244" s="235" t="s">
        <v>150</v>
      </c>
      <c r="AU244" s="235" t="s">
        <v>84</v>
      </c>
      <c r="AY244" s="16" t="s">
        <v>148</v>
      </c>
      <c r="BE244" s="236">
        <f>IF(N244="základní",J244,0)</f>
        <v>0</v>
      </c>
      <c r="BF244" s="236">
        <f>IF(N244="snížená",J244,0)</f>
        <v>0</v>
      </c>
      <c r="BG244" s="236">
        <f>IF(N244="zákl. přenesená",J244,0)</f>
        <v>0</v>
      </c>
      <c r="BH244" s="236">
        <f>IF(N244="sníž. přenesená",J244,0)</f>
        <v>0</v>
      </c>
      <c r="BI244" s="236">
        <f>IF(N244="nulová",J244,0)</f>
        <v>0</v>
      </c>
      <c r="BJ244" s="16" t="s">
        <v>82</v>
      </c>
      <c r="BK244" s="236">
        <f>ROUND(I244*H244,2)</f>
        <v>0</v>
      </c>
      <c r="BL244" s="16" t="s">
        <v>187</v>
      </c>
      <c r="BM244" s="235" t="s">
        <v>393</v>
      </c>
    </row>
    <row r="245" s="2" customFormat="1">
      <c r="A245" s="37"/>
      <c r="B245" s="38"/>
      <c r="C245" s="39"/>
      <c r="D245" s="237" t="s">
        <v>158</v>
      </c>
      <c r="E245" s="39"/>
      <c r="F245" s="238" t="s">
        <v>392</v>
      </c>
      <c r="G245" s="39"/>
      <c r="H245" s="39"/>
      <c r="I245" s="239"/>
      <c r="J245" s="39"/>
      <c r="K245" s="39"/>
      <c r="L245" s="43"/>
      <c r="M245" s="240"/>
      <c r="N245" s="241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158</v>
      </c>
      <c r="AU245" s="16" t="s">
        <v>84</v>
      </c>
    </row>
    <row r="246" s="2" customFormat="1" ht="37.8" customHeight="1">
      <c r="A246" s="37"/>
      <c r="B246" s="38"/>
      <c r="C246" s="223" t="s">
        <v>394</v>
      </c>
      <c r="D246" s="223" t="s">
        <v>150</v>
      </c>
      <c r="E246" s="224" t="s">
        <v>395</v>
      </c>
      <c r="F246" s="225" t="s">
        <v>396</v>
      </c>
      <c r="G246" s="226" t="s">
        <v>186</v>
      </c>
      <c r="H246" s="227">
        <v>13</v>
      </c>
      <c r="I246" s="228"/>
      <c r="J246" s="229">
        <f>ROUND(I246*H246,2)</f>
        <v>0</v>
      </c>
      <c r="K246" s="225" t="s">
        <v>154</v>
      </c>
      <c r="L246" s="230"/>
      <c r="M246" s="231" t="s">
        <v>1</v>
      </c>
      <c r="N246" s="232" t="s">
        <v>40</v>
      </c>
      <c r="O246" s="90"/>
      <c r="P246" s="233">
        <f>O246*H246</f>
        <v>0</v>
      </c>
      <c r="Q246" s="233">
        <v>0</v>
      </c>
      <c r="R246" s="233">
        <f>Q246*H246</f>
        <v>0</v>
      </c>
      <c r="S246" s="233">
        <v>0</v>
      </c>
      <c r="T246" s="23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5" t="s">
        <v>187</v>
      </c>
      <c r="AT246" s="235" t="s">
        <v>150</v>
      </c>
      <c r="AU246" s="235" t="s">
        <v>84</v>
      </c>
      <c r="AY246" s="16" t="s">
        <v>148</v>
      </c>
      <c r="BE246" s="236">
        <f>IF(N246="základní",J246,0)</f>
        <v>0</v>
      </c>
      <c r="BF246" s="236">
        <f>IF(N246="snížená",J246,0)</f>
        <v>0</v>
      </c>
      <c r="BG246" s="236">
        <f>IF(N246="zákl. přenesená",J246,0)</f>
        <v>0</v>
      </c>
      <c r="BH246" s="236">
        <f>IF(N246="sníž. přenesená",J246,0)</f>
        <v>0</v>
      </c>
      <c r="BI246" s="236">
        <f>IF(N246="nulová",J246,0)</f>
        <v>0</v>
      </c>
      <c r="BJ246" s="16" t="s">
        <v>82</v>
      </c>
      <c r="BK246" s="236">
        <f>ROUND(I246*H246,2)</f>
        <v>0</v>
      </c>
      <c r="BL246" s="16" t="s">
        <v>187</v>
      </c>
      <c r="BM246" s="235" t="s">
        <v>397</v>
      </c>
    </row>
    <row r="247" s="2" customFormat="1">
      <c r="A247" s="37"/>
      <c r="B247" s="38"/>
      <c r="C247" s="39"/>
      <c r="D247" s="237" t="s">
        <v>158</v>
      </c>
      <c r="E247" s="39"/>
      <c r="F247" s="238" t="s">
        <v>396</v>
      </c>
      <c r="G247" s="39"/>
      <c r="H247" s="39"/>
      <c r="I247" s="239"/>
      <c r="J247" s="39"/>
      <c r="K247" s="39"/>
      <c r="L247" s="43"/>
      <c r="M247" s="240"/>
      <c r="N247" s="241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158</v>
      </c>
      <c r="AU247" s="16" t="s">
        <v>84</v>
      </c>
    </row>
    <row r="248" s="2" customFormat="1" ht="37.8" customHeight="1">
      <c r="A248" s="37"/>
      <c r="B248" s="38"/>
      <c r="C248" s="223" t="s">
        <v>398</v>
      </c>
      <c r="D248" s="223" t="s">
        <v>150</v>
      </c>
      <c r="E248" s="224" t="s">
        <v>399</v>
      </c>
      <c r="F248" s="225" t="s">
        <v>400</v>
      </c>
      <c r="G248" s="226" t="s">
        <v>186</v>
      </c>
      <c r="H248" s="227">
        <v>7</v>
      </c>
      <c r="I248" s="228"/>
      <c r="J248" s="229">
        <f>ROUND(I248*H248,2)</f>
        <v>0</v>
      </c>
      <c r="K248" s="225" t="s">
        <v>154</v>
      </c>
      <c r="L248" s="230"/>
      <c r="M248" s="231" t="s">
        <v>1</v>
      </c>
      <c r="N248" s="232" t="s">
        <v>40</v>
      </c>
      <c r="O248" s="90"/>
      <c r="P248" s="233">
        <f>O248*H248</f>
        <v>0</v>
      </c>
      <c r="Q248" s="233">
        <v>0</v>
      </c>
      <c r="R248" s="233">
        <f>Q248*H248</f>
        <v>0</v>
      </c>
      <c r="S248" s="233">
        <v>0</v>
      </c>
      <c r="T248" s="23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5" t="s">
        <v>187</v>
      </c>
      <c r="AT248" s="235" t="s">
        <v>150</v>
      </c>
      <c r="AU248" s="235" t="s">
        <v>84</v>
      </c>
      <c r="AY248" s="16" t="s">
        <v>148</v>
      </c>
      <c r="BE248" s="236">
        <f>IF(N248="základní",J248,0)</f>
        <v>0</v>
      </c>
      <c r="BF248" s="236">
        <f>IF(N248="snížená",J248,0)</f>
        <v>0</v>
      </c>
      <c r="BG248" s="236">
        <f>IF(N248="zákl. přenesená",J248,0)</f>
        <v>0</v>
      </c>
      <c r="BH248" s="236">
        <f>IF(N248="sníž. přenesená",J248,0)</f>
        <v>0</v>
      </c>
      <c r="BI248" s="236">
        <f>IF(N248="nulová",J248,0)</f>
        <v>0</v>
      </c>
      <c r="BJ248" s="16" t="s">
        <v>82</v>
      </c>
      <c r="BK248" s="236">
        <f>ROUND(I248*H248,2)</f>
        <v>0</v>
      </c>
      <c r="BL248" s="16" t="s">
        <v>187</v>
      </c>
      <c r="BM248" s="235" t="s">
        <v>401</v>
      </c>
    </row>
    <row r="249" s="2" customFormat="1">
      <c r="A249" s="37"/>
      <c r="B249" s="38"/>
      <c r="C249" s="39"/>
      <c r="D249" s="237" t="s">
        <v>158</v>
      </c>
      <c r="E249" s="39"/>
      <c r="F249" s="238" t="s">
        <v>400</v>
      </c>
      <c r="G249" s="39"/>
      <c r="H249" s="39"/>
      <c r="I249" s="239"/>
      <c r="J249" s="39"/>
      <c r="K249" s="39"/>
      <c r="L249" s="43"/>
      <c r="M249" s="240"/>
      <c r="N249" s="241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158</v>
      </c>
      <c r="AU249" s="16" t="s">
        <v>84</v>
      </c>
    </row>
    <row r="250" s="2" customFormat="1" ht="37.8" customHeight="1">
      <c r="A250" s="37"/>
      <c r="B250" s="38"/>
      <c r="C250" s="223" t="s">
        <v>402</v>
      </c>
      <c r="D250" s="223" t="s">
        <v>150</v>
      </c>
      <c r="E250" s="224" t="s">
        <v>403</v>
      </c>
      <c r="F250" s="225" t="s">
        <v>404</v>
      </c>
      <c r="G250" s="226" t="s">
        <v>186</v>
      </c>
      <c r="H250" s="227">
        <v>6</v>
      </c>
      <c r="I250" s="228"/>
      <c r="J250" s="229">
        <f>ROUND(I250*H250,2)</f>
        <v>0</v>
      </c>
      <c r="K250" s="225" t="s">
        <v>154</v>
      </c>
      <c r="L250" s="230"/>
      <c r="M250" s="231" t="s">
        <v>1</v>
      </c>
      <c r="N250" s="232" t="s">
        <v>40</v>
      </c>
      <c r="O250" s="90"/>
      <c r="P250" s="233">
        <f>O250*H250</f>
        <v>0</v>
      </c>
      <c r="Q250" s="233">
        <v>0</v>
      </c>
      <c r="R250" s="233">
        <f>Q250*H250</f>
        <v>0</v>
      </c>
      <c r="S250" s="233">
        <v>0</v>
      </c>
      <c r="T250" s="23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5" t="s">
        <v>187</v>
      </c>
      <c r="AT250" s="235" t="s">
        <v>150</v>
      </c>
      <c r="AU250" s="235" t="s">
        <v>84</v>
      </c>
      <c r="AY250" s="16" t="s">
        <v>148</v>
      </c>
      <c r="BE250" s="236">
        <f>IF(N250="základní",J250,0)</f>
        <v>0</v>
      </c>
      <c r="BF250" s="236">
        <f>IF(N250="snížená",J250,0)</f>
        <v>0</v>
      </c>
      <c r="BG250" s="236">
        <f>IF(N250="zákl. přenesená",J250,0)</f>
        <v>0</v>
      </c>
      <c r="BH250" s="236">
        <f>IF(N250="sníž. přenesená",J250,0)</f>
        <v>0</v>
      </c>
      <c r="BI250" s="236">
        <f>IF(N250="nulová",J250,0)</f>
        <v>0</v>
      </c>
      <c r="BJ250" s="16" t="s">
        <v>82</v>
      </c>
      <c r="BK250" s="236">
        <f>ROUND(I250*H250,2)</f>
        <v>0</v>
      </c>
      <c r="BL250" s="16" t="s">
        <v>187</v>
      </c>
      <c r="BM250" s="235" t="s">
        <v>405</v>
      </c>
    </row>
    <row r="251" s="2" customFormat="1">
      <c r="A251" s="37"/>
      <c r="B251" s="38"/>
      <c r="C251" s="39"/>
      <c r="D251" s="237" t="s">
        <v>158</v>
      </c>
      <c r="E251" s="39"/>
      <c r="F251" s="238" t="s">
        <v>404</v>
      </c>
      <c r="G251" s="39"/>
      <c r="H251" s="39"/>
      <c r="I251" s="239"/>
      <c r="J251" s="39"/>
      <c r="K251" s="39"/>
      <c r="L251" s="43"/>
      <c r="M251" s="240"/>
      <c r="N251" s="241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158</v>
      </c>
      <c r="AU251" s="16" t="s">
        <v>84</v>
      </c>
    </row>
    <row r="252" s="2" customFormat="1" ht="16.5" customHeight="1">
      <c r="A252" s="37"/>
      <c r="B252" s="38"/>
      <c r="C252" s="242" t="s">
        <v>8</v>
      </c>
      <c r="D252" s="242" t="s">
        <v>190</v>
      </c>
      <c r="E252" s="243" t="s">
        <v>406</v>
      </c>
      <c r="F252" s="244" t="s">
        <v>407</v>
      </c>
      <c r="G252" s="245" t="s">
        <v>186</v>
      </c>
      <c r="H252" s="246">
        <v>12</v>
      </c>
      <c r="I252" s="247"/>
      <c r="J252" s="248">
        <f>ROUND(I252*H252,2)</f>
        <v>0</v>
      </c>
      <c r="K252" s="244" t="s">
        <v>154</v>
      </c>
      <c r="L252" s="43"/>
      <c r="M252" s="249" t="s">
        <v>1</v>
      </c>
      <c r="N252" s="250" t="s">
        <v>40</v>
      </c>
      <c r="O252" s="90"/>
      <c r="P252" s="233">
        <f>O252*H252</f>
        <v>0</v>
      </c>
      <c r="Q252" s="233">
        <v>0</v>
      </c>
      <c r="R252" s="233">
        <f>Q252*H252</f>
        <v>0</v>
      </c>
      <c r="S252" s="233">
        <v>0</v>
      </c>
      <c r="T252" s="23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5" t="s">
        <v>221</v>
      </c>
      <c r="AT252" s="235" t="s">
        <v>190</v>
      </c>
      <c r="AU252" s="235" t="s">
        <v>84</v>
      </c>
      <c r="AY252" s="16" t="s">
        <v>148</v>
      </c>
      <c r="BE252" s="236">
        <f>IF(N252="základní",J252,0)</f>
        <v>0</v>
      </c>
      <c r="BF252" s="236">
        <f>IF(N252="snížená",J252,0)</f>
        <v>0</v>
      </c>
      <c r="BG252" s="236">
        <f>IF(N252="zákl. přenesená",J252,0)</f>
        <v>0</v>
      </c>
      <c r="BH252" s="236">
        <f>IF(N252="sníž. přenesená",J252,0)</f>
        <v>0</v>
      </c>
      <c r="BI252" s="236">
        <f>IF(N252="nulová",J252,0)</f>
        <v>0</v>
      </c>
      <c r="BJ252" s="16" t="s">
        <v>82</v>
      </c>
      <c r="BK252" s="236">
        <f>ROUND(I252*H252,2)</f>
        <v>0</v>
      </c>
      <c r="BL252" s="16" t="s">
        <v>221</v>
      </c>
      <c r="BM252" s="235" t="s">
        <v>408</v>
      </c>
    </row>
    <row r="253" s="2" customFormat="1">
      <c r="A253" s="37"/>
      <c r="B253" s="38"/>
      <c r="C253" s="39"/>
      <c r="D253" s="237" t="s">
        <v>158</v>
      </c>
      <c r="E253" s="39"/>
      <c r="F253" s="238" t="s">
        <v>409</v>
      </c>
      <c r="G253" s="39"/>
      <c r="H253" s="39"/>
      <c r="I253" s="239"/>
      <c r="J253" s="39"/>
      <c r="K253" s="39"/>
      <c r="L253" s="43"/>
      <c r="M253" s="240"/>
      <c r="N253" s="241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158</v>
      </c>
      <c r="AU253" s="16" t="s">
        <v>84</v>
      </c>
    </row>
    <row r="254" s="2" customFormat="1" ht="21.75" customHeight="1">
      <c r="A254" s="37"/>
      <c r="B254" s="38"/>
      <c r="C254" s="242" t="s">
        <v>410</v>
      </c>
      <c r="D254" s="242" t="s">
        <v>190</v>
      </c>
      <c r="E254" s="243" t="s">
        <v>411</v>
      </c>
      <c r="F254" s="244" t="s">
        <v>412</v>
      </c>
      <c r="G254" s="245" t="s">
        <v>186</v>
      </c>
      <c r="H254" s="246">
        <v>30</v>
      </c>
      <c r="I254" s="247"/>
      <c r="J254" s="248">
        <f>ROUND(I254*H254,2)</f>
        <v>0</v>
      </c>
      <c r="K254" s="244" t="s">
        <v>154</v>
      </c>
      <c r="L254" s="43"/>
      <c r="M254" s="249" t="s">
        <v>1</v>
      </c>
      <c r="N254" s="250" t="s">
        <v>40</v>
      </c>
      <c r="O254" s="90"/>
      <c r="P254" s="233">
        <f>O254*H254</f>
        <v>0</v>
      </c>
      <c r="Q254" s="233">
        <v>0</v>
      </c>
      <c r="R254" s="233">
        <f>Q254*H254</f>
        <v>0</v>
      </c>
      <c r="S254" s="233">
        <v>0</v>
      </c>
      <c r="T254" s="23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5" t="s">
        <v>156</v>
      </c>
      <c r="AT254" s="235" t="s">
        <v>190</v>
      </c>
      <c r="AU254" s="235" t="s">
        <v>84</v>
      </c>
      <c r="AY254" s="16" t="s">
        <v>148</v>
      </c>
      <c r="BE254" s="236">
        <f>IF(N254="základní",J254,0)</f>
        <v>0</v>
      </c>
      <c r="BF254" s="236">
        <f>IF(N254="snížená",J254,0)</f>
        <v>0</v>
      </c>
      <c r="BG254" s="236">
        <f>IF(N254="zákl. přenesená",J254,0)</f>
        <v>0</v>
      </c>
      <c r="BH254" s="236">
        <f>IF(N254="sníž. přenesená",J254,0)</f>
        <v>0</v>
      </c>
      <c r="BI254" s="236">
        <f>IF(N254="nulová",J254,0)</f>
        <v>0</v>
      </c>
      <c r="BJ254" s="16" t="s">
        <v>82</v>
      </c>
      <c r="BK254" s="236">
        <f>ROUND(I254*H254,2)</f>
        <v>0</v>
      </c>
      <c r="BL254" s="16" t="s">
        <v>156</v>
      </c>
      <c r="BM254" s="235" t="s">
        <v>413</v>
      </c>
    </row>
    <row r="255" s="2" customFormat="1">
      <c r="A255" s="37"/>
      <c r="B255" s="38"/>
      <c r="C255" s="39"/>
      <c r="D255" s="237" t="s">
        <v>158</v>
      </c>
      <c r="E255" s="39"/>
      <c r="F255" s="238" t="s">
        <v>412</v>
      </c>
      <c r="G255" s="39"/>
      <c r="H255" s="39"/>
      <c r="I255" s="239"/>
      <c r="J255" s="39"/>
      <c r="K255" s="39"/>
      <c r="L255" s="43"/>
      <c r="M255" s="240"/>
      <c r="N255" s="241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158</v>
      </c>
      <c r="AU255" s="16" t="s">
        <v>84</v>
      </c>
    </row>
    <row r="256" s="2" customFormat="1" ht="33" customHeight="1">
      <c r="A256" s="37"/>
      <c r="B256" s="38"/>
      <c r="C256" s="242" t="s">
        <v>414</v>
      </c>
      <c r="D256" s="242" t="s">
        <v>190</v>
      </c>
      <c r="E256" s="243" t="s">
        <v>415</v>
      </c>
      <c r="F256" s="244" t="s">
        <v>416</v>
      </c>
      <c r="G256" s="245" t="s">
        <v>186</v>
      </c>
      <c r="H256" s="246">
        <v>12</v>
      </c>
      <c r="I256" s="247"/>
      <c r="J256" s="248">
        <f>ROUND(I256*H256,2)</f>
        <v>0</v>
      </c>
      <c r="K256" s="244" t="s">
        <v>154</v>
      </c>
      <c r="L256" s="43"/>
      <c r="M256" s="249" t="s">
        <v>1</v>
      </c>
      <c r="N256" s="250" t="s">
        <v>40</v>
      </c>
      <c r="O256" s="90"/>
      <c r="P256" s="233">
        <f>O256*H256</f>
        <v>0</v>
      </c>
      <c r="Q256" s="233">
        <v>0</v>
      </c>
      <c r="R256" s="233">
        <f>Q256*H256</f>
        <v>0</v>
      </c>
      <c r="S256" s="233">
        <v>0</v>
      </c>
      <c r="T256" s="23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5" t="s">
        <v>221</v>
      </c>
      <c r="AT256" s="235" t="s">
        <v>190</v>
      </c>
      <c r="AU256" s="235" t="s">
        <v>84</v>
      </c>
      <c r="AY256" s="16" t="s">
        <v>148</v>
      </c>
      <c r="BE256" s="236">
        <f>IF(N256="základní",J256,0)</f>
        <v>0</v>
      </c>
      <c r="BF256" s="236">
        <f>IF(N256="snížená",J256,0)</f>
        <v>0</v>
      </c>
      <c r="BG256" s="236">
        <f>IF(N256="zákl. přenesená",J256,0)</f>
        <v>0</v>
      </c>
      <c r="BH256" s="236">
        <f>IF(N256="sníž. přenesená",J256,0)</f>
        <v>0</v>
      </c>
      <c r="BI256" s="236">
        <f>IF(N256="nulová",J256,0)</f>
        <v>0</v>
      </c>
      <c r="BJ256" s="16" t="s">
        <v>82</v>
      </c>
      <c r="BK256" s="236">
        <f>ROUND(I256*H256,2)</f>
        <v>0</v>
      </c>
      <c r="BL256" s="16" t="s">
        <v>221</v>
      </c>
      <c r="BM256" s="235" t="s">
        <v>417</v>
      </c>
    </row>
    <row r="257" s="2" customFormat="1">
      <c r="A257" s="37"/>
      <c r="B257" s="38"/>
      <c r="C257" s="39"/>
      <c r="D257" s="237" t="s">
        <v>158</v>
      </c>
      <c r="E257" s="39"/>
      <c r="F257" s="238" t="s">
        <v>416</v>
      </c>
      <c r="G257" s="39"/>
      <c r="H257" s="39"/>
      <c r="I257" s="239"/>
      <c r="J257" s="39"/>
      <c r="K257" s="39"/>
      <c r="L257" s="43"/>
      <c r="M257" s="240"/>
      <c r="N257" s="241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158</v>
      </c>
      <c r="AU257" s="16" t="s">
        <v>84</v>
      </c>
    </row>
    <row r="258" s="2" customFormat="1" ht="24.15" customHeight="1">
      <c r="A258" s="37"/>
      <c r="B258" s="38"/>
      <c r="C258" s="242" t="s">
        <v>418</v>
      </c>
      <c r="D258" s="242" t="s">
        <v>190</v>
      </c>
      <c r="E258" s="243" t="s">
        <v>419</v>
      </c>
      <c r="F258" s="244" t="s">
        <v>420</v>
      </c>
      <c r="G258" s="245" t="s">
        <v>186</v>
      </c>
      <c r="H258" s="246">
        <v>12</v>
      </c>
      <c r="I258" s="247"/>
      <c r="J258" s="248">
        <f>ROUND(I258*H258,2)</f>
        <v>0</v>
      </c>
      <c r="K258" s="244" t="s">
        <v>154</v>
      </c>
      <c r="L258" s="43"/>
      <c r="M258" s="249" t="s">
        <v>1</v>
      </c>
      <c r="N258" s="250" t="s">
        <v>40</v>
      </c>
      <c r="O258" s="90"/>
      <c r="P258" s="233">
        <f>O258*H258</f>
        <v>0</v>
      </c>
      <c r="Q258" s="233">
        <v>0</v>
      </c>
      <c r="R258" s="233">
        <f>Q258*H258</f>
        <v>0</v>
      </c>
      <c r="S258" s="233">
        <v>0</v>
      </c>
      <c r="T258" s="23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5" t="s">
        <v>221</v>
      </c>
      <c r="AT258" s="235" t="s">
        <v>190</v>
      </c>
      <c r="AU258" s="235" t="s">
        <v>84</v>
      </c>
      <c r="AY258" s="16" t="s">
        <v>148</v>
      </c>
      <c r="BE258" s="236">
        <f>IF(N258="základní",J258,0)</f>
        <v>0</v>
      </c>
      <c r="BF258" s="236">
        <f>IF(N258="snížená",J258,0)</f>
        <v>0</v>
      </c>
      <c r="BG258" s="236">
        <f>IF(N258="zákl. přenesená",J258,0)</f>
        <v>0</v>
      </c>
      <c r="BH258" s="236">
        <f>IF(N258="sníž. přenesená",J258,0)</f>
        <v>0</v>
      </c>
      <c r="BI258" s="236">
        <f>IF(N258="nulová",J258,0)</f>
        <v>0</v>
      </c>
      <c r="BJ258" s="16" t="s">
        <v>82</v>
      </c>
      <c r="BK258" s="236">
        <f>ROUND(I258*H258,2)</f>
        <v>0</v>
      </c>
      <c r="BL258" s="16" t="s">
        <v>221</v>
      </c>
      <c r="BM258" s="235" t="s">
        <v>421</v>
      </c>
    </row>
    <row r="259" s="2" customFormat="1">
      <c r="A259" s="37"/>
      <c r="B259" s="38"/>
      <c r="C259" s="39"/>
      <c r="D259" s="237" t="s">
        <v>158</v>
      </c>
      <c r="E259" s="39"/>
      <c r="F259" s="238" t="s">
        <v>420</v>
      </c>
      <c r="G259" s="39"/>
      <c r="H259" s="39"/>
      <c r="I259" s="239"/>
      <c r="J259" s="39"/>
      <c r="K259" s="39"/>
      <c r="L259" s="43"/>
      <c r="M259" s="240"/>
      <c r="N259" s="241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158</v>
      </c>
      <c r="AU259" s="16" t="s">
        <v>84</v>
      </c>
    </row>
    <row r="260" s="2" customFormat="1" ht="24.15" customHeight="1">
      <c r="A260" s="37"/>
      <c r="B260" s="38"/>
      <c r="C260" s="242" t="s">
        <v>422</v>
      </c>
      <c r="D260" s="242" t="s">
        <v>190</v>
      </c>
      <c r="E260" s="243" t="s">
        <v>423</v>
      </c>
      <c r="F260" s="244" t="s">
        <v>424</v>
      </c>
      <c r="G260" s="245" t="s">
        <v>186</v>
      </c>
      <c r="H260" s="246">
        <v>9</v>
      </c>
      <c r="I260" s="247"/>
      <c r="J260" s="248">
        <f>ROUND(I260*H260,2)</f>
        <v>0</v>
      </c>
      <c r="K260" s="244" t="s">
        <v>154</v>
      </c>
      <c r="L260" s="43"/>
      <c r="M260" s="249" t="s">
        <v>1</v>
      </c>
      <c r="N260" s="250" t="s">
        <v>40</v>
      </c>
      <c r="O260" s="90"/>
      <c r="P260" s="233">
        <f>O260*H260</f>
        <v>0</v>
      </c>
      <c r="Q260" s="233">
        <v>0</v>
      </c>
      <c r="R260" s="233">
        <f>Q260*H260</f>
        <v>0</v>
      </c>
      <c r="S260" s="233">
        <v>0</v>
      </c>
      <c r="T260" s="23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5" t="s">
        <v>221</v>
      </c>
      <c r="AT260" s="235" t="s">
        <v>190</v>
      </c>
      <c r="AU260" s="235" t="s">
        <v>84</v>
      </c>
      <c r="AY260" s="16" t="s">
        <v>148</v>
      </c>
      <c r="BE260" s="236">
        <f>IF(N260="základní",J260,0)</f>
        <v>0</v>
      </c>
      <c r="BF260" s="236">
        <f>IF(N260="snížená",J260,0)</f>
        <v>0</v>
      </c>
      <c r="BG260" s="236">
        <f>IF(N260="zákl. přenesená",J260,0)</f>
        <v>0</v>
      </c>
      <c r="BH260" s="236">
        <f>IF(N260="sníž. přenesená",J260,0)</f>
        <v>0</v>
      </c>
      <c r="BI260" s="236">
        <f>IF(N260="nulová",J260,0)</f>
        <v>0</v>
      </c>
      <c r="BJ260" s="16" t="s">
        <v>82</v>
      </c>
      <c r="BK260" s="236">
        <f>ROUND(I260*H260,2)</f>
        <v>0</v>
      </c>
      <c r="BL260" s="16" t="s">
        <v>221</v>
      </c>
      <c r="BM260" s="235" t="s">
        <v>425</v>
      </c>
    </row>
    <row r="261" s="2" customFormat="1">
      <c r="A261" s="37"/>
      <c r="B261" s="38"/>
      <c r="C261" s="39"/>
      <c r="D261" s="237" t="s">
        <v>158</v>
      </c>
      <c r="E261" s="39"/>
      <c r="F261" s="238" t="s">
        <v>424</v>
      </c>
      <c r="G261" s="39"/>
      <c r="H261" s="39"/>
      <c r="I261" s="239"/>
      <c r="J261" s="39"/>
      <c r="K261" s="39"/>
      <c r="L261" s="43"/>
      <c r="M261" s="240"/>
      <c r="N261" s="241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158</v>
      </c>
      <c r="AU261" s="16" t="s">
        <v>84</v>
      </c>
    </row>
    <row r="262" s="2" customFormat="1" ht="24.15" customHeight="1">
      <c r="A262" s="37"/>
      <c r="B262" s="38"/>
      <c r="C262" s="242" t="s">
        <v>426</v>
      </c>
      <c r="D262" s="242" t="s">
        <v>190</v>
      </c>
      <c r="E262" s="243" t="s">
        <v>427</v>
      </c>
      <c r="F262" s="244" t="s">
        <v>428</v>
      </c>
      <c r="G262" s="245" t="s">
        <v>186</v>
      </c>
      <c r="H262" s="246">
        <v>12</v>
      </c>
      <c r="I262" s="247"/>
      <c r="J262" s="248">
        <f>ROUND(I262*H262,2)</f>
        <v>0</v>
      </c>
      <c r="K262" s="244" t="s">
        <v>154</v>
      </c>
      <c r="L262" s="43"/>
      <c r="M262" s="249" t="s">
        <v>1</v>
      </c>
      <c r="N262" s="250" t="s">
        <v>40</v>
      </c>
      <c r="O262" s="90"/>
      <c r="P262" s="233">
        <f>O262*H262</f>
        <v>0</v>
      </c>
      <c r="Q262" s="233">
        <v>0</v>
      </c>
      <c r="R262" s="233">
        <f>Q262*H262</f>
        <v>0</v>
      </c>
      <c r="S262" s="233">
        <v>0</v>
      </c>
      <c r="T262" s="23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5" t="s">
        <v>221</v>
      </c>
      <c r="AT262" s="235" t="s">
        <v>190</v>
      </c>
      <c r="AU262" s="235" t="s">
        <v>84</v>
      </c>
      <c r="AY262" s="16" t="s">
        <v>148</v>
      </c>
      <c r="BE262" s="236">
        <f>IF(N262="základní",J262,0)</f>
        <v>0</v>
      </c>
      <c r="BF262" s="236">
        <f>IF(N262="snížená",J262,0)</f>
        <v>0</v>
      </c>
      <c r="BG262" s="236">
        <f>IF(N262="zákl. přenesená",J262,0)</f>
        <v>0</v>
      </c>
      <c r="BH262" s="236">
        <f>IF(N262="sníž. přenesená",J262,0)</f>
        <v>0</v>
      </c>
      <c r="BI262" s="236">
        <f>IF(N262="nulová",J262,0)</f>
        <v>0</v>
      </c>
      <c r="BJ262" s="16" t="s">
        <v>82</v>
      </c>
      <c r="BK262" s="236">
        <f>ROUND(I262*H262,2)</f>
        <v>0</v>
      </c>
      <c r="BL262" s="16" t="s">
        <v>221</v>
      </c>
      <c r="BM262" s="235" t="s">
        <v>429</v>
      </c>
    </row>
    <row r="263" s="2" customFormat="1">
      <c r="A263" s="37"/>
      <c r="B263" s="38"/>
      <c r="C263" s="39"/>
      <c r="D263" s="237" t="s">
        <v>158</v>
      </c>
      <c r="E263" s="39"/>
      <c r="F263" s="238" t="s">
        <v>428</v>
      </c>
      <c r="G263" s="39"/>
      <c r="H263" s="39"/>
      <c r="I263" s="239"/>
      <c r="J263" s="39"/>
      <c r="K263" s="39"/>
      <c r="L263" s="43"/>
      <c r="M263" s="240"/>
      <c r="N263" s="241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158</v>
      </c>
      <c r="AU263" s="16" t="s">
        <v>84</v>
      </c>
    </row>
    <row r="264" s="2" customFormat="1" ht="24.15" customHeight="1">
      <c r="A264" s="37"/>
      <c r="B264" s="38"/>
      <c r="C264" s="242" t="s">
        <v>7</v>
      </c>
      <c r="D264" s="242" t="s">
        <v>190</v>
      </c>
      <c r="E264" s="243" t="s">
        <v>430</v>
      </c>
      <c r="F264" s="244" t="s">
        <v>431</v>
      </c>
      <c r="G264" s="245" t="s">
        <v>186</v>
      </c>
      <c r="H264" s="246">
        <v>24</v>
      </c>
      <c r="I264" s="247"/>
      <c r="J264" s="248">
        <f>ROUND(I264*H264,2)</f>
        <v>0</v>
      </c>
      <c r="K264" s="244" t="s">
        <v>154</v>
      </c>
      <c r="L264" s="43"/>
      <c r="M264" s="249" t="s">
        <v>1</v>
      </c>
      <c r="N264" s="250" t="s">
        <v>40</v>
      </c>
      <c r="O264" s="90"/>
      <c r="P264" s="233">
        <f>O264*H264</f>
        <v>0</v>
      </c>
      <c r="Q264" s="233">
        <v>0</v>
      </c>
      <c r="R264" s="233">
        <f>Q264*H264</f>
        <v>0</v>
      </c>
      <c r="S264" s="233">
        <v>0</v>
      </c>
      <c r="T264" s="23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5" t="s">
        <v>221</v>
      </c>
      <c r="AT264" s="235" t="s">
        <v>190</v>
      </c>
      <c r="AU264" s="235" t="s">
        <v>84</v>
      </c>
      <c r="AY264" s="16" t="s">
        <v>148</v>
      </c>
      <c r="BE264" s="236">
        <f>IF(N264="základní",J264,0)</f>
        <v>0</v>
      </c>
      <c r="BF264" s="236">
        <f>IF(N264="snížená",J264,0)</f>
        <v>0</v>
      </c>
      <c r="BG264" s="236">
        <f>IF(N264="zákl. přenesená",J264,0)</f>
        <v>0</v>
      </c>
      <c r="BH264" s="236">
        <f>IF(N264="sníž. přenesená",J264,0)</f>
        <v>0</v>
      </c>
      <c r="BI264" s="236">
        <f>IF(N264="nulová",J264,0)</f>
        <v>0</v>
      </c>
      <c r="BJ264" s="16" t="s">
        <v>82</v>
      </c>
      <c r="BK264" s="236">
        <f>ROUND(I264*H264,2)</f>
        <v>0</v>
      </c>
      <c r="BL264" s="16" t="s">
        <v>221</v>
      </c>
      <c r="BM264" s="235" t="s">
        <v>432</v>
      </c>
    </row>
    <row r="265" s="2" customFormat="1">
      <c r="A265" s="37"/>
      <c r="B265" s="38"/>
      <c r="C265" s="39"/>
      <c r="D265" s="237" t="s">
        <v>158</v>
      </c>
      <c r="E265" s="39"/>
      <c r="F265" s="238" t="s">
        <v>431</v>
      </c>
      <c r="G265" s="39"/>
      <c r="H265" s="39"/>
      <c r="I265" s="239"/>
      <c r="J265" s="39"/>
      <c r="K265" s="39"/>
      <c r="L265" s="43"/>
      <c r="M265" s="240"/>
      <c r="N265" s="241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158</v>
      </c>
      <c r="AU265" s="16" t="s">
        <v>84</v>
      </c>
    </row>
    <row r="266" s="2" customFormat="1" ht="24.15" customHeight="1">
      <c r="A266" s="37"/>
      <c r="B266" s="38"/>
      <c r="C266" s="242" t="s">
        <v>433</v>
      </c>
      <c r="D266" s="242" t="s">
        <v>190</v>
      </c>
      <c r="E266" s="243" t="s">
        <v>434</v>
      </c>
      <c r="F266" s="244" t="s">
        <v>435</v>
      </c>
      <c r="G266" s="245" t="s">
        <v>186</v>
      </c>
      <c r="H266" s="246">
        <v>2</v>
      </c>
      <c r="I266" s="247"/>
      <c r="J266" s="248">
        <f>ROUND(I266*H266,2)</f>
        <v>0</v>
      </c>
      <c r="K266" s="244" t="s">
        <v>154</v>
      </c>
      <c r="L266" s="43"/>
      <c r="M266" s="249" t="s">
        <v>1</v>
      </c>
      <c r="N266" s="250" t="s">
        <v>40</v>
      </c>
      <c r="O266" s="90"/>
      <c r="P266" s="233">
        <f>O266*H266</f>
        <v>0</v>
      </c>
      <c r="Q266" s="233">
        <v>0</v>
      </c>
      <c r="R266" s="233">
        <f>Q266*H266</f>
        <v>0</v>
      </c>
      <c r="S266" s="233">
        <v>0</v>
      </c>
      <c r="T266" s="23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5" t="s">
        <v>221</v>
      </c>
      <c r="AT266" s="235" t="s">
        <v>190</v>
      </c>
      <c r="AU266" s="235" t="s">
        <v>84</v>
      </c>
      <c r="AY266" s="16" t="s">
        <v>148</v>
      </c>
      <c r="BE266" s="236">
        <f>IF(N266="základní",J266,0)</f>
        <v>0</v>
      </c>
      <c r="BF266" s="236">
        <f>IF(N266="snížená",J266,0)</f>
        <v>0</v>
      </c>
      <c r="BG266" s="236">
        <f>IF(N266="zákl. přenesená",J266,0)</f>
        <v>0</v>
      </c>
      <c r="BH266" s="236">
        <f>IF(N266="sníž. přenesená",J266,0)</f>
        <v>0</v>
      </c>
      <c r="BI266" s="236">
        <f>IF(N266="nulová",J266,0)</f>
        <v>0</v>
      </c>
      <c r="BJ266" s="16" t="s">
        <v>82</v>
      </c>
      <c r="BK266" s="236">
        <f>ROUND(I266*H266,2)</f>
        <v>0</v>
      </c>
      <c r="BL266" s="16" t="s">
        <v>221</v>
      </c>
      <c r="BM266" s="235" t="s">
        <v>436</v>
      </c>
    </row>
    <row r="267" s="2" customFormat="1">
      <c r="A267" s="37"/>
      <c r="B267" s="38"/>
      <c r="C267" s="39"/>
      <c r="D267" s="237" t="s">
        <v>158</v>
      </c>
      <c r="E267" s="39"/>
      <c r="F267" s="238" t="s">
        <v>435</v>
      </c>
      <c r="G267" s="39"/>
      <c r="H267" s="39"/>
      <c r="I267" s="239"/>
      <c r="J267" s="39"/>
      <c r="K267" s="39"/>
      <c r="L267" s="43"/>
      <c r="M267" s="240"/>
      <c r="N267" s="241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158</v>
      </c>
      <c r="AU267" s="16" t="s">
        <v>84</v>
      </c>
    </row>
    <row r="268" s="2" customFormat="1" ht="24.15" customHeight="1">
      <c r="A268" s="37"/>
      <c r="B268" s="38"/>
      <c r="C268" s="223" t="s">
        <v>437</v>
      </c>
      <c r="D268" s="223" t="s">
        <v>150</v>
      </c>
      <c r="E268" s="224" t="s">
        <v>438</v>
      </c>
      <c r="F268" s="225" t="s">
        <v>439</v>
      </c>
      <c r="G268" s="226" t="s">
        <v>186</v>
      </c>
      <c r="H268" s="227">
        <v>12</v>
      </c>
      <c r="I268" s="228"/>
      <c r="J268" s="229">
        <f>ROUND(I268*H268,2)</f>
        <v>0</v>
      </c>
      <c r="K268" s="225" t="s">
        <v>154</v>
      </c>
      <c r="L268" s="230"/>
      <c r="M268" s="231" t="s">
        <v>1</v>
      </c>
      <c r="N268" s="232" t="s">
        <v>40</v>
      </c>
      <c r="O268" s="90"/>
      <c r="P268" s="233">
        <f>O268*H268</f>
        <v>0</v>
      </c>
      <c r="Q268" s="233">
        <v>0</v>
      </c>
      <c r="R268" s="233">
        <f>Q268*H268</f>
        <v>0</v>
      </c>
      <c r="S268" s="233">
        <v>0</v>
      </c>
      <c r="T268" s="23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5" t="s">
        <v>187</v>
      </c>
      <c r="AT268" s="235" t="s">
        <v>150</v>
      </c>
      <c r="AU268" s="235" t="s">
        <v>84</v>
      </c>
      <c r="AY268" s="16" t="s">
        <v>148</v>
      </c>
      <c r="BE268" s="236">
        <f>IF(N268="základní",J268,0)</f>
        <v>0</v>
      </c>
      <c r="BF268" s="236">
        <f>IF(N268="snížená",J268,0)</f>
        <v>0</v>
      </c>
      <c r="BG268" s="236">
        <f>IF(N268="zákl. přenesená",J268,0)</f>
        <v>0</v>
      </c>
      <c r="BH268" s="236">
        <f>IF(N268="sníž. přenesená",J268,0)</f>
        <v>0</v>
      </c>
      <c r="BI268" s="236">
        <f>IF(N268="nulová",J268,0)</f>
        <v>0</v>
      </c>
      <c r="BJ268" s="16" t="s">
        <v>82</v>
      </c>
      <c r="BK268" s="236">
        <f>ROUND(I268*H268,2)</f>
        <v>0</v>
      </c>
      <c r="BL268" s="16" t="s">
        <v>187</v>
      </c>
      <c r="BM268" s="235" t="s">
        <v>440</v>
      </c>
    </row>
    <row r="269" s="2" customFormat="1">
      <c r="A269" s="37"/>
      <c r="B269" s="38"/>
      <c r="C269" s="39"/>
      <c r="D269" s="237" t="s">
        <v>158</v>
      </c>
      <c r="E269" s="39"/>
      <c r="F269" s="238" t="s">
        <v>439</v>
      </c>
      <c r="G269" s="39"/>
      <c r="H269" s="39"/>
      <c r="I269" s="239"/>
      <c r="J269" s="39"/>
      <c r="K269" s="39"/>
      <c r="L269" s="43"/>
      <c r="M269" s="240"/>
      <c r="N269" s="241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158</v>
      </c>
      <c r="AU269" s="16" t="s">
        <v>84</v>
      </c>
    </row>
    <row r="270" s="2" customFormat="1" ht="24.15" customHeight="1">
      <c r="A270" s="37"/>
      <c r="B270" s="38"/>
      <c r="C270" s="223" t="s">
        <v>441</v>
      </c>
      <c r="D270" s="223" t="s">
        <v>150</v>
      </c>
      <c r="E270" s="224" t="s">
        <v>442</v>
      </c>
      <c r="F270" s="225" t="s">
        <v>443</v>
      </c>
      <c r="G270" s="226" t="s">
        <v>186</v>
      </c>
      <c r="H270" s="227">
        <v>12</v>
      </c>
      <c r="I270" s="228"/>
      <c r="J270" s="229">
        <f>ROUND(I270*H270,2)</f>
        <v>0</v>
      </c>
      <c r="K270" s="225" t="s">
        <v>154</v>
      </c>
      <c r="L270" s="230"/>
      <c r="M270" s="231" t="s">
        <v>1</v>
      </c>
      <c r="N270" s="232" t="s">
        <v>40</v>
      </c>
      <c r="O270" s="90"/>
      <c r="P270" s="233">
        <f>O270*H270</f>
        <v>0</v>
      </c>
      <c r="Q270" s="233">
        <v>0</v>
      </c>
      <c r="R270" s="233">
        <f>Q270*H270</f>
        <v>0</v>
      </c>
      <c r="S270" s="233">
        <v>0</v>
      </c>
      <c r="T270" s="23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5" t="s">
        <v>187</v>
      </c>
      <c r="AT270" s="235" t="s">
        <v>150</v>
      </c>
      <c r="AU270" s="235" t="s">
        <v>84</v>
      </c>
      <c r="AY270" s="16" t="s">
        <v>148</v>
      </c>
      <c r="BE270" s="236">
        <f>IF(N270="základní",J270,0)</f>
        <v>0</v>
      </c>
      <c r="BF270" s="236">
        <f>IF(N270="snížená",J270,0)</f>
        <v>0</v>
      </c>
      <c r="BG270" s="236">
        <f>IF(N270="zákl. přenesená",J270,0)</f>
        <v>0</v>
      </c>
      <c r="BH270" s="236">
        <f>IF(N270="sníž. přenesená",J270,0)</f>
        <v>0</v>
      </c>
      <c r="BI270" s="236">
        <f>IF(N270="nulová",J270,0)</f>
        <v>0</v>
      </c>
      <c r="BJ270" s="16" t="s">
        <v>82</v>
      </c>
      <c r="BK270" s="236">
        <f>ROUND(I270*H270,2)</f>
        <v>0</v>
      </c>
      <c r="BL270" s="16" t="s">
        <v>187</v>
      </c>
      <c r="BM270" s="235" t="s">
        <v>444</v>
      </c>
    </row>
    <row r="271" s="2" customFormat="1">
      <c r="A271" s="37"/>
      <c r="B271" s="38"/>
      <c r="C271" s="39"/>
      <c r="D271" s="237" t="s">
        <v>158</v>
      </c>
      <c r="E271" s="39"/>
      <c r="F271" s="238" t="s">
        <v>443</v>
      </c>
      <c r="G271" s="39"/>
      <c r="H271" s="39"/>
      <c r="I271" s="239"/>
      <c r="J271" s="39"/>
      <c r="K271" s="39"/>
      <c r="L271" s="43"/>
      <c r="M271" s="240"/>
      <c r="N271" s="241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158</v>
      </c>
      <c r="AU271" s="16" t="s">
        <v>84</v>
      </c>
    </row>
    <row r="272" s="2" customFormat="1" ht="24.15" customHeight="1">
      <c r="A272" s="37"/>
      <c r="B272" s="38"/>
      <c r="C272" s="223" t="s">
        <v>445</v>
      </c>
      <c r="D272" s="223" t="s">
        <v>150</v>
      </c>
      <c r="E272" s="224" t="s">
        <v>446</v>
      </c>
      <c r="F272" s="225" t="s">
        <v>447</v>
      </c>
      <c r="G272" s="226" t="s">
        <v>186</v>
      </c>
      <c r="H272" s="227">
        <v>12</v>
      </c>
      <c r="I272" s="228"/>
      <c r="J272" s="229">
        <f>ROUND(I272*H272,2)</f>
        <v>0</v>
      </c>
      <c r="K272" s="225" t="s">
        <v>154</v>
      </c>
      <c r="L272" s="230"/>
      <c r="M272" s="231" t="s">
        <v>1</v>
      </c>
      <c r="N272" s="232" t="s">
        <v>40</v>
      </c>
      <c r="O272" s="90"/>
      <c r="P272" s="233">
        <f>O272*H272</f>
        <v>0</v>
      </c>
      <c r="Q272" s="233">
        <v>0</v>
      </c>
      <c r="R272" s="233">
        <f>Q272*H272</f>
        <v>0</v>
      </c>
      <c r="S272" s="233">
        <v>0</v>
      </c>
      <c r="T272" s="23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5" t="s">
        <v>187</v>
      </c>
      <c r="AT272" s="235" t="s">
        <v>150</v>
      </c>
      <c r="AU272" s="235" t="s">
        <v>84</v>
      </c>
      <c r="AY272" s="16" t="s">
        <v>148</v>
      </c>
      <c r="BE272" s="236">
        <f>IF(N272="základní",J272,0)</f>
        <v>0</v>
      </c>
      <c r="BF272" s="236">
        <f>IF(N272="snížená",J272,0)</f>
        <v>0</v>
      </c>
      <c r="BG272" s="236">
        <f>IF(N272="zákl. přenesená",J272,0)</f>
        <v>0</v>
      </c>
      <c r="BH272" s="236">
        <f>IF(N272="sníž. přenesená",J272,0)</f>
        <v>0</v>
      </c>
      <c r="BI272" s="236">
        <f>IF(N272="nulová",J272,0)</f>
        <v>0</v>
      </c>
      <c r="BJ272" s="16" t="s">
        <v>82</v>
      </c>
      <c r="BK272" s="236">
        <f>ROUND(I272*H272,2)</f>
        <v>0</v>
      </c>
      <c r="BL272" s="16" t="s">
        <v>187</v>
      </c>
      <c r="BM272" s="235" t="s">
        <v>448</v>
      </c>
    </row>
    <row r="273" s="2" customFormat="1">
      <c r="A273" s="37"/>
      <c r="B273" s="38"/>
      <c r="C273" s="39"/>
      <c r="D273" s="237" t="s">
        <v>158</v>
      </c>
      <c r="E273" s="39"/>
      <c r="F273" s="238" t="s">
        <v>447</v>
      </c>
      <c r="G273" s="39"/>
      <c r="H273" s="39"/>
      <c r="I273" s="239"/>
      <c r="J273" s="39"/>
      <c r="K273" s="39"/>
      <c r="L273" s="43"/>
      <c r="M273" s="240"/>
      <c r="N273" s="241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158</v>
      </c>
      <c r="AU273" s="16" t="s">
        <v>84</v>
      </c>
    </row>
    <row r="274" s="2" customFormat="1" ht="24.15" customHeight="1">
      <c r="A274" s="37"/>
      <c r="B274" s="38"/>
      <c r="C274" s="223" t="s">
        <v>449</v>
      </c>
      <c r="D274" s="223" t="s">
        <v>150</v>
      </c>
      <c r="E274" s="224" t="s">
        <v>450</v>
      </c>
      <c r="F274" s="225" t="s">
        <v>451</v>
      </c>
      <c r="G274" s="226" t="s">
        <v>186</v>
      </c>
      <c r="H274" s="227">
        <v>12</v>
      </c>
      <c r="I274" s="228"/>
      <c r="J274" s="229">
        <f>ROUND(I274*H274,2)</f>
        <v>0</v>
      </c>
      <c r="K274" s="225" t="s">
        <v>154</v>
      </c>
      <c r="L274" s="230"/>
      <c r="M274" s="231" t="s">
        <v>1</v>
      </c>
      <c r="N274" s="232" t="s">
        <v>40</v>
      </c>
      <c r="O274" s="90"/>
      <c r="P274" s="233">
        <f>O274*H274</f>
        <v>0</v>
      </c>
      <c r="Q274" s="233">
        <v>0</v>
      </c>
      <c r="R274" s="233">
        <f>Q274*H274</f>
        <v>0</v>
      </c>
      <c r="S274" s="233">
        <v>0</v>
      </c>
      <c r="T274" s="23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5" t="s">
        <v>187</v>
      </c>
      <c r="AT274" s="235" t="s">
        <v>150</v>
      </c>
      <c r="AU274" s="235" t="s">
        <v>84</v>
      </c>
      <c r="AY274" s="16" t="s">
        <v>148</v>
      </c>
      <c r="BE274" s="236">
        <f>IF(N274="základní",J274,0)</f>
        <v>0</v>
      </c>
      <c r="BF274" s="236">
        <f>IF(N274="snížená",J274,0)</f>
        <v>0</v>
      </c>
      <c r="BG274" s="236">
        <f>IF(N274="zákl. přenesená",J274,0)</f>
        <v>0</v>
      </c>
      <c r="BH274" s="236">
        <f>IF(N274="sníž. přenesená",J274,0)</f>
        <v>0</v>
      </c>
      <c r="BI274" s="236">
        <f>IF(N274="nulová",J274,0)</f>
        <v>0</v>
      </c>
      <c r="BJ274" s="16" t="s">
        <v>82</v>
      </c>
      <c r="BK274" s="236">
        <f>ROUND(I274*H274,2)</f>
        <v>0</v>
      </c>
      <c r="BL274" s="16" t="s">
        <v>187</v>
      </c>
      <c r="BM274" s="235" t="s">
        <v>452</v>
      </c>
    </row>
    <row r="275" s="2" customFormat="1">
      <c r="A275" s="37"/>
      <c r="B275" s="38"/>
      <c r="C275" s="39"/>
      <c r="D275" s="237" t="s">
        <v>158</v>
      </c>
      <c r="E275" s="39"/>
      <c r="F275" s="238" t="s">
        <v>451</v>
      </c>
      <c r="G275" s="39"/>
      <c r="H275" s="39"/>
      <c r="I275" s="239"/>
      <c r="J275" s="39"/>
      <c r="K275" s="39"/>
      <c r="L275" s="43"/>
      <c r="M275" s="240"/>
      <c r="N275" s="241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158</v>
      </c>
      <c r="AU275" s="16" t="s">
        <v>84</v>
      </c>
    </row>
    <row r="276" s="2" customFormat="1" ht="33" customHeight="1">
      <c r="A276" s="37"/>
      <c r="B276" s="38"/>
      <c r="C276" s="223" t="s">
        <v>453</v>
      </c>
      <c r="D276" s="223" t="s">
        <v>150</v>
      </c>
      <c r="E276" s="224" t="s">
        <v>454</v>
      </c>
      <c r="F276" s="225" t="s">
        <v>455</v>
      </c>
      <c r="G276" s="226" t="s">
        <v>456</v>
      </c>
      <c r="H276" s="227">
        <v>12</v>
      </c>
      <c r="I276" s="228"/>
      <c r="J276" s="229">
        <f>ROUND(I276*H276,2)</f>
        <v>0</v>
      </c>
      <c r="K276" s="225" t="s">
        <v>154</v>
      </c>
      <c r="L276" s="230"/>
      <c r="M276" s="231" t="s">
        <v>1</v>
      </c>
      <c r="N276" s="232" t="s">
        <v>40</v>
      </c>
      <c r="O276" s="90"/>
      <c r="P276" s="233">
        <f>O276*H276</f>
        <v>0</v>
      </c>
      <c r="Q276" s="233">
        <v>0</v>
      </c>
      <c r="R276" s="233">
        <f>Q276*H276</f>
        <v>0</v>
      </c>
      <c r="S276" s="233">
        <v>0</v>
      </c>
      <c r="T276" s="234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5" t="s">
        <v>187</v>
      </c>
      <c r="AT276" s="235" t="s">
        <v>150</v>
      </c>
      <c r="AU276" s="235" t="s">
        <v>84</v>
      </c>
      <c r="AY276" s="16" t="s">
        <v>148</v>
      </c>
      <c r="BE276" s="236">
        <f>IF(N276="základní",J276,0)</f>
        <v>0</v>
      </c>
      <c r="BF276" s="236">
        <f>IF(N276="snížená",J276,0)</f>
        <v>0</v>
      </c>
      <c r="BG276" s="236">
        <f>IF(N276="zákl. přenesená",J276,0)</f>
        <v>0</v>
      </c>
      <c r="BH276" s="236">
        <f>IF(N276="sníž. přenesená",J276,0)</f>
        <v>0</v>
      </c>
      <c r="BI276" s="236">
        <f>IF(N276="nulová",J276,0)</f>
        <v>0</v>
      </c>
      <c r="BJ276" s="16" t="s">
        <v>82</v>
      </c>
      <c r="BK276" s="236">
        <f>ROUND(I276*H276,2)</f>
        <v>0</v>
      </c>
      <c r="BL276" s="16" t="s">
        <v>187</v>
      </c>
      <c r="BM276" s="235" t="s">
        <v>457</v>
      </c>
    </row>
    <row r="277" s="2" customFormat="1">
      <c r="A277" s="37"/>
      <c r="B277" s="38"/>
      <c r="C277" s="39"/>
      <c r="D277" s="237" t="s">
        <v>158</v>
      </c>
      <c r="E277" s="39"/>
      <c r="F277" s="238" t="s">
        <v>455</v>
      </c>
      <c r="G277" s="39"/>
      <c r="H277" s="39"/>
      <c r="I277" s="239"/>
      <c r="J277" s="39"/>
      <c r="K277" s="39"/>
      <c r="L277" s="43"/>
      <c r="M277" s="240"/>
      <c r="N277" s="241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158</v>
      </c>
      <c r="AU277" s="16" t="s">
        <v>84</v>
      </c>
    </row>
    <row r="278" s="2" customFormat="1" ht="24.15" customHeight="1">
      <c r="A278" s="37"/>
      <c r="B278" s="38"/>
      <c r="C278" s="223" t="s">
        <v>458</v>
      </c>
      <c r="D278" s="223" t="s">
        <v>150</v>
      </c>
      <c r="E278" s="224" t="s">
        <v>459</v>
      </c>
      <c r="F278" s="225" t="s">
        <v>460</v>
      </c>
      <c r="G278" s="226" t="s">
        <v>186</v>
      </c>
      <c r="H278" s="227">
        <v>9</v>
      </c>
      <c r="I278" s="228"/>
      <c r="J278" s="229">
        <f>ROUND(I278*H278,2)</f>
        <v>0</v>
      </c>
      <c r="K278" s="225" t="s">
        <v>154</v>
      </c>
      <c r="L278" s="230"/>
      <c r="M278" s="231" t="s">
        <v>1</v>
      </c>
      <c r="N278" s="232" t="s">
        <v>40</v>
      </c>
      <c r="O278" s="90"/>
      <c r="P278" s="233">
        <f>O278*H278</f>
        <v>0</v>
      </c>
      <c r="Q278" s="233">
        <v>0</v>
      </c>
      <c r="R278" s="233">
        <f>Q278*H278</f>
        <v>0</v>
      </c>
      <c r="S278" s="233">
        <v>0</v>
      </c>
      <c r="T278" s="234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5" t="s">
        <v>187</v>
      </c>
      <c r="AT278" s="235" t="s">
        <v>150</v>
      </c>
      <c r="AU278" s="235" t="s">
        <v>84</v>
      </c>
      <c r="AY278" s="16" t="s">
        <v>148</v>
      </c>
      <c r="BE278" s="236">
        <f>IF(N278="základní",J278,0)</f>
        <v>0</v>
      </c>
      <c r="BF278" s="236">
        <f>IF(N278="snížená",J278,0)</f>
        <v>0</v>
      </c>
      <c r="BG278" s="236">
        <f>IF(N278="zákl. přenesená",J278,0)</f>
        <v>0</v>
      </c>
      <c r="BH278" s="236">
        <f>IF(N278="sníž. přenesená",J278,0)</f>
        <v>0</v>
      </c>
      <c r="BI278" s="236">
        <f>IF(N278="nulová",J278,0)</f>
        <v>0</v>
      </c>
      <c r="BJ278" s="16" t="s">
        <v>82</v>
      </c>
      <c r="BK278" s="236">
        <f>ROUND(I278*H278,2)</f>
        <v>0</v>
      </c>
      <c r="BL278" s="16" t="s">
        <v>187</v>
      </c>
      <c r="BM278" s="235" t="s">
        <v>461</v>
      </c>
    </row>
    <row r="279" s="2" customFormat="1">
      <c r="A279" s="37"/>
      <c r="B279" s="38"/>
      <c r="C279" s="39"/>
      <c r="D279" s="237" t="s">
        <v>158</v>
      </c>
      <c r="E279" s="39"/>
      <c r="F279" s="238" t="s">
        <v>460</v>
      </c>
      <c r="G279" s="39"/>
      <c r="H279" s="39"/>
      <c r="I279" s="239"/>
      <c r="J279" s="39"/>
      <c r="K279" s="39"/>
      <c r="L279" s="43"/>
      <c r="M279" s="240"/>
      <c r="N279" s="241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158</v>
      </c>
      <c r="AU279" s="16" t="s">
        <v>84</v>
      </c>
    </row>
    <row r="280" s="2" customFormat="1" ht="33" customHeight="1">
      <c r="A280" s="37"/>
      <c r="B280" s="38"/>
      <c r="C280" s="223" t="s">
        <v>462</v>
      </c>
      <c r="D280" s="223" t="s">
        <v>150</v>
      </c>
      <c r="E280" s="224" t="s">
        <v>463</v>
      </c>
      <c r="F280" s="225" t="s">
        <v>464</v>
      </c>
      <c r="G280" s="226" t="s">
        <v>186</v>
      </c>
      <c r="H280" s="227">
        <v>3</v>
      </c>
      <c r="I280" s="228"/>
      <c r="J280" s="229">
        <f>ROUND(I280*H280,2)</f>
        <v>0</v>
      </c>
      <c r="K280" s="225" t="s">
        <v>154</v>
      </c>
      <c r="L280" s="230"/>
      <c r="M280" s="231" t="s">
        <v>1</v>
      </c>
      <c r="N280" s="232" t="s">
        <v>40</v>
      </c>
      <c r="O280" s="90"/>
      <c r="P280" s="233">
        <f>O280*H280</f>
        <v>0</v>
      </c>
      <c r="Q280" s="233">
        <v>0</v>
      </c>
      <c r="R280" s="233">
        <f>Q280*H280</f>
        <v>0</v>
      </c>
      <c r="S280" s="233">
        <v>0</v>
      </c>
      <c r="T280" s="234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5" t="s">
        <v>187</v>
      </c>
      <c r="AT280" s="235" t="s">
        <v>150</v>
      </c>
      <c r="AU280" s="235" t="s">
        <v>84</v>
      </c>
      <c r="AY280" s="16" t="s">
        <v>148</v>
      </c>
      <c r="BE280" s="236">
        <f>IF(N280="základní",J280,0)</f>
        <v>0</v>
      </c>
      <c r="BF280" s="236">
        <f>IF(N280="snížená",J280,0)</f>
        <v>0</v>
      </c>
      <c r="BG280" s="236">
        <f>IF(N280="zákl. přenesená",J280,0)</f>
        <v>0</v>
      </c>
      <c r="BH280" s="236">
        <f>IF(N280="sníž. přenesená",J280,0)</f>
        <v>0</v>
      </c>
      <c r="BI280" s="236">
        <f>IF(N280="nulová",J280,0)</f>
        <v>0</v>
      </c>
      <c r="BJ280" s="16" t="s">
        <v>82</v>
      </c>
      <c r="BK280" s="236">
        <f>ROUND(I280*H280,2)</f>
        <v>0</v>
      </c>
      <c r="BL280" s="16" t="s">
        <v>187</v>
      </c>
      <c r="BM280" s="235" t="s">
        <v>465</v>
      </c>
    </row>
    <row r="281" s="2" customFormat="1">
      <c r="A281" s="37"/>
      <c r="B281" s="38"/>
      <c r="C281" s="39"/>
      <c r="D281" s="237" t="s">
        <v>158</v>
      </c>
      <c r="E281" s="39"/>
      <c r="F281" s="238" t="s">
        <v>464</v>
      </c>
      <c r="G281" s="39"/>
      <c r="H281" s="39"/>
      <c r="I281" s="239"/>
      <c r="J281" s="39"/>
      <c r="K281" s="39"/>
      <c r="L281" s="43"/>
      <c r="M281" s="240"/>
      <c r="N281" s="241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158</v>
      </c>
      <c r="AU281" s="16" t="s">
        <v>84</v>
      </c>
    </row>
    <row r="282" s="2" customFormat="1" ht="24.15" customHeight="1">
      <c r="A282" s="37"/>
      <c r="B282" s="38"/>
      <c r="C282" s="223" t="s">
        <v>466</v>
      </c>
      <c r="D282" s="223" t="s">
        <v>150</v>
      </c>
      <c r="E282" s="224" t="s">
        <v>467</v>
      </c>
      <c r="F282" s="225" t="s">
        <v>468</v>
      </c>
      <c r="G282" s="226" t="s">
        <v>186</v>
      </c>
      <c r="H282" s="227">
        <v>12</v>
      </c>
      <c r="I282" s="228"/>
      <c r="J282" s="229">
        <f>ROUND(I282*H282,2)</f>
        <v>0</v>
      </c>
      <c r="K282" s="225" t="s">
        <v>154</v>
      </c>
      <c r="L282" s="230"/>
      <c r="M282" s="231" t="s">
        <v>1</v>
      </c>
      <c r="N282" s="232" t="s">
        <v>40</v>
      </c>
      <c r="O282" s="90"/>
      <c r="P282" s="233">
        <f>O282*H282</f>
        <v>0</v>
      </c>
      <c r="Q282" s="233">
        <v>0</v>
      </c>
      <c r="R282" s="233">
        <f>Q282*H282</f>
        <v>0</v>
      </c>
      <c r="S282" s="233">
        <v>0</v>
      </c>
      <c r="T282" s="234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5" t="s">
        <v>187</v>
      </c>
      <c r="AT282" s="235" t="s">
        <v>150</v>
      </c>
      <c r="AU282" s="235" t="s">
        <v>84</v>
      </c>
      <c r="AY282" s="16" t="s">
        <v>148</v>
      </c>
      <c r="BE282" s="236">
        <f>IF(N282="základní",J282,0)</f>
        <v>0</v>
      </c>
      <c r="BF282" s="236">
        <f>IF(N282="snížená",J282,0)</f>
        <v>0</v>
      </c>
      <c r="BG282" s="236">
        <f>IF(N282="zákl. přenesená",J282,0)</f>
        <v>0</v>
      </c>
      <c r="BH282" s="236">
        <f>IF(N282="sníž. přenesená",J282,0)</f>
        <v>0</v>
      </c>
      <c r="BI282" s="236">
        <f>IF(N282="nulová",J282,0)</f>
        <v>0</v>
      </c>
      <c r="BJ282" s="16" t="s">
        <v>82</v>
      </c>
      <c r="BK282" s="236">
        <f>ROUND(I282*H282,2)</f>
        <v>0</v>
      </c>
      <c r="BL282" s="16" t="s">
        <v>187</v>
      </c>
      <c r="BM282" s="235" t="s">
        <v>469</v>
      </c>
    </row>
    <row r="283" s="2" customFormat="1">
      <c r="A283" s="37"/>
      <c r="B283" s="38"/>
      <c r="C283" s="39"/>
      <c r="D283" s="237" t="s">
        <v>158</v>
      </c>
      <c r="E283" s="39"/>
      <c r="F283" s="238" t="s">
        <v>468</v>
      </c>
      <c r="G283" s="39"/>
      <c r="H283" s="39"/>
      <c r="I283" s="239"/>
      <c r="J283" s="39"/>
      <c r="K283" s="39"/>
      <c r="L283" s="43"/>
      <c r="M283" s="240"/>
      <c r="N283" s="241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158</v>
      </c>
      <c r="AU283" s="16" t="s">
        <v>84</v>
      </c>
    </row>
    <row r="284" s="2" customFormat="1" ht="24.15" customHeight="1">
      <c r="A284" s="37"/>
      <c r="B284" s="38"/>
      <c r="C284" s="223" t="s">
        <v>470</v>
      </c>
      <c r="D284" s="223" t="s">
        <v>150</v>
      </c>
      <c r="E284" s="224" t="s">
        <v>471</v>
      </c>
      <c r="F284" s="225" t="s">
        <v>472</v>
      </c>
      <c r="G284" s="226" t="s">
        <v>186</v>
      </c>
      <c r="H284" s="227">
        <v>1</v>
      </c>
      <c r="I284" s="228"/>
      <c r="J284" s="229">
        <f>ROUND(I284*H284,2)</f>
        <v>0</v>
      </c>
      <c r="K284" s="225" t="s">
        <v>154</v>
      </c>
      <c r="L284" s="230"/>
      <c r="M284" s="231" t="s">
        <v>1</v>
      </c>
      <c r="N284" s="232" t="s">
        <v>40</v>
      </c>
      <c r="O284" s="90"/>
      <c r="P284" s="233">
        <f>O284*H284</f>
        <v>0</v>
      </c>
      <c r="Q284" s="233">
        <v>0</v>
      </c>
      <c r="R284" s="233">
        <f>Q284*H284</f>
        <v>0</v>
      </c>
      <c r="S284" s="233">
        <v>0</v>
      </c>
      <c r="T284" s="234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5" t="s">
        <v>187</v>
      </c>
      <c r="AT284" s="235" t="s">
        <v>150</v>
      </c>
      <c r="AU284" s="235" t="s">
        <v>84</v>
      </c>
      <c r="AY284" s="16" t="s">
        <v>148</v>
      </c>
      <c r="BE284" s="236">
        <f>IF(N284="základní",J284,0)</f>
        <v>0</v>
      </c>
      <c r="BF284" s="236">
        <f>IF(N284="snížená",J284,0)</f>
        <v>0</v>
      </c>
      <c r="BG284" s="236">
        <f>IF(N284="zákl. přenesená",J284,0)</f>
        <v>0</v>
      </c>
      <c r="BH284" s="236">
        <f>IF(N284="sníž. přenesená",J284,0)</f>
        <v>0</v>
      </c>
      <c r="BI284" s="236">
        <f>IF(N284="nulová",J284,0)</f>
        <v>0</v>
      </c>
      <c r="BJ284" s="16" t="s">
        <v>82</v>
      </c>
      <c r="BK284" s="236">
        <f>ROUND(I284*H284,2)</f>
        <v>0</v>
      </c>
      <c r="BL284" s="16" t="s">
        <v>187</v>
      </c>
      <c r="BM284" s="235" t="s">
        <v>473</v>
      </c>
    </row>
    <row r="285" s="2" customFormat="1">
      <c r="A285" s="37"/>
      <c r="B285" s="38"/>
      <c r="C285" s="39"/>
      <c r="D285" s="237" t="s">
        <v>158</v>
      </c>
      <c r="E285" s="39"/>
      <c r="F285" s="238" t="s">
        <v>472</v>
      </c>
      <c r="G285" s="39"/>
      <c r="H285" s="39"/>
      <c r="I285" s="239"/>
      <c r="J285" s="39"/>
      <c r="K285" s="39"/>
      <c r="L285" s="43"/>
      <c r="M285" s="240"/>
      <c r="N285" s="241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158</v>
      </c>
      <c r="AU285" s="16" t="s">
        <v>84</v>
      </c>
    </row>
    <row r="286" s="12" customFormat="1" ht="22.8" customHeight="1">
      <c r="A286" s="12"/>
      <c r="B286" s="209"/>
      <c r="C286" s="210"/>
      <c r="D286" s="211" t="s">
        <v>74</v>
      </c>
      <c r="E286" s="251" t="s">
        <v>474</v>
      </c>
      <c r="F286" s="251" t="s">
        <v>475</v>
      </c>
      <c r="G286" s="210"/>
      <c r="H286" s="210"/>
      <c r="I286" s="213"/>
      <c r="J286" s="252">
        <f>BK286</f>
        <v>0</v>
      </c>
      <c r="K286" s="210"/>
      <c r="L286" s="215"/>
      <c r="M286" s="216"/>
      <c r="N286" s="217"/>
      <c r="O286" s="217"/>
      <c r="P286" s="218">
        <f>SUM(P287:P294)</f>
        <v>0</v>
      </c>
      <c r="Q286" s="217"/>
      <c r="R286" s="218">
        <f>SUM(R287:R294)</f>
        <v>0</v>
      </c>
      <c r="S286" s="217"/>
      <c r="T286" s="219">
        <f>SUM(T287:T294)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0" t="s">
        <v>82</v>
      </c>
      <c r="AT286" s="221" t="s">
        <v>74</v>
      </c>
      <c r="AU286" s="221" t="s">
        <v>82</v>
      </c>
      <c r="AY286" s="220" t="s">
        <v>148</v>
      </c>
      <c r="BK286" s="222">
        <f>SUM(BK287:BK294)</f>
        <v>0</v>
      </c>
    </row>
    <row r="287" s="2" customFormat="1" ht="24.15" customHeight="1">
      <c r="A287" s="37"/>
      <c r="B287" s="38"/>
      <c r="C287" s="223" t="s">
        <v>476</v>
      </c>
      <c r="D287" s="223" t="s">
        <v>150</v>
      </c>
      <c r="E287" s="224" t="s">
        <v>477</v>
      </c>
      <c r="F287" s="225" t="s">
        <v>478</v>
      </c>
      <c r="G287" s="226" t="s">
        <v>186</v>
      </c>
      <c r="H287" s="227">
        <v>1</v>
      </c>
      <c r="I287" s="228"/>
      <c r="J287" s="229">
        <f>ROUND(I287*H287,2)</f>
        <v>0</v>
      </c>
      <c r="K287" s="225" t="s">
        <v>154</v>
      </c>
      <c r="L287" s="230"/>
      <c r="M287" s="231" t="s">
        <v>1</v>
      </c>
      <c r="N287" s="232" t="s">
        <v>40</v>
      </c>
      <c r="O287" s="90"/>
      <c r="P287" s="233">
        <f>O287*H287</f>
        <v>0</v>
      </c>
      <c r="Q287" s="233">
        <v>0</v>
      </c>
      <c r="R287" s="233">
        <f>Q287*H287</f>
        <v>0</v>
      </c>
      <c r="S287" s="233">
        <v>0</v>
      </c>
      <c r="T287" s="23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5" t="s">
        <v>155</v>
      </c>
      <c r="AT287" s="235" t="s">
        <v>150</v>
      </c>
      <c r="AU287" s="235" t="s">
        <v>84</v>
      </c>
      <c r="AY287" s="16" t="s">
        <v>148</v>
      </c>
      <c r="BE287" s="236">
        <f>IF(N287="základní",J287,0)</f>
        <v>0</v>
      </c>
      <c r="BF287" s="236">
        <f>IF(N287="snížená",J287,0)</f>
        <v>0</v>
      </c>
      <c r="BG287" s="236">
        <f>IF(N287="zákl. přenesená",J287,0)</f>
        <v>0</v>
      </c>
      <c r="BH287" s="236">
        <f>IF(N287="sníž. přenesená",J287,0)</f>
        <v>0</v>
      </c>
      <c r="BI287" s="236">
        <f>IF(N287="nulová",J287,0)</f>
        <v>0</v>
      </c>
      <c r="BJ287" s="16" t="s">
        <v>82</v>
      </c>
      <c r="BK287" s="236">
        <f>ROUND(I287*H287,2)</f>
        <v>0</v>
      </c>
      <c r="BL287" s="16" t="s">
        <v>156</v>
      </c>
      <c r="BM287" s="235" t="s">
        <v>479</v>
      </c>
    </row>
    <row r="288" s="2" customFormat="1">
      <c r="A288" s="37"/>
      <c r="B288" s="38"/>
      <c r="C288" s="39"/>
      <c r="D288" s="237" t="s">
        <v>158</v>
      </c>
      <c r="E288" s="39"/>
      <c r="F288" s="238" t="s">
        <v>478</v>
      </c>
      <c r="G288" s="39"/>
      <c r="H288" s="39"/>
      <c r="I288" s="239"/>
      <c r="J288" s="39"/>
      <c r="K288" s="39"/>
      <c r="L288" s="43"/>
      <c r="M288" s="240"/>
      <c r="N288" s="241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158</v>
      </c>
      <c r="AU288" s="16" t="s">
        <v>84</v>
      </c>
    </row>
    <row r="289" s="2" customFormat="1" ht="24.15" customHeight="1">
      <c r="A289" s="37"/>
      <c r="B289" s="38"/>
      <c r="C289" s="223" t="s">
        <v>156</v>
      </c>
      <c r="D289" s="223" t="s">
        <v>150</v>
      </c>
      <c r="E289" s="224" t="s">
        <v>480</v>
      </c>
      <c r="F289" s="225" t="s">
        <v>481</v>
      </c>
      <c r="G289" s="226" t="s">
        <v>186</v>
      </c>
      <c r="H289" s="227">
        <v>1</v>
      </c>
      <c r="I289" s="228"/>
      <c r="J289" s="229">
        <f>ROUND(I289*H289,2)</f>
        <v>0</v>
      </c>
      <c r="K289" s="225" t="s">
        <v>154</v>
      </c>
      <c r="L289" s="230"/>
      <c r="M289" s="231" t="s">
        <v>1</v>
      </c>
      <c r="N289" s="232" t="s">
        <v>40</v>
      </c>
      <c r="O289" s="90"/>
      <c r="P289" s="233">
        <f>O289*H289</f>
        <v>0</v>
      </c>
      <c r="Q289" s="233">
        <v>0</v>
      </c>
      <c r="R289" s="233">
        <f>Q289*H289</f>
        <v>0</v>
      </c>
      <c r="S289" s="233">
        <v>0</v>
      </c>
      <c r="T289" s="23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5" t="s">
        <v>155</v>
      </c>
      <c r="AT289" s="235" t="s">
        <v>150</v>
      </c>
      <c r="AU289" s="235" t="s">
        <v>84</v>
      </c>
      <c r="AY289" s="16" t="s">
        <v>148</v>
      </c>
      <c r="BE289" s="236">
        <f>IF(N289="základní",J289,0)</f>
        <v>0</v>
      </c>
      <c r="BF289" s="236">
        <f>IF(N289="snížená",J289,0)</f>
        <v>0</v>
      </c>
      <c r="BG289" s="236">
        <f>IF(N289="zákl. přenesená",J289,0)</f>
        <v>0</v>
      </c>
      <c r="BH289" s="236">
        <f>IF(N289="sníž. přenesená",J289,0)</f>
        <v>0</v>
      </c>
      <c r="BI289" s="236">
        <f>IF(N289="nulová",J289,0)</f>
        <v>0</v>
      </c>
      <c r="BJ289" s="16" t="s">
        <v>82</v>
      </c>
      <c r="BK289" s="236">
        <f>ROUND(I289*H289,2)</f>
        <v>0</v>
      </c>
      <c r="BL289" s="16" t="s">
        <v>156</v>
      </c>
      <c r="BM289" s="235" t="s">
        <v>482</v>
      </c>
    </row>
    <row r="290" s="2" customFormat="1">
      <c r="A290" s="37"/>
      <c r="B290" s="38"/>
      <c r="C290" s="39"/>
      <c r="D290" s="237" t="s">
        <v>158</v>
      </c>
      <c r="E290" s="39"/>
      <c r="F290" s="238" t="s">
        <v>481</v>
      </c>
      <c r="G290" s="39"/>
      <c r="H290" s="39"/>
      <c r="I290" s="239"/>
      <c r="J290" s="39"/>
      <c r="K290" s="39"/>
      <c r="L290" s="43"/>
      <c r="M290" s="240"/>
      <c r="N290" s="241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158</v>
      </c>
      <c r="AU290" s="16" t="s">
        <v>84</v>
      </c>
    </row>
    <row r="291" s="2" customFormat="1" ht="24.15" customHeight="1">
      <c r="A291" s="37"/>
      <c r="B291" s="38"/>
      <c r="C291" s="242" t="s">
        <v>483</v>
      </c>
      <c r="D291" s="242" t="s">
        <v>190</v>
      </c>
      <c r="E291" s="243" t="s">
        <v>484</v>
      </c>
      <c r="F291" s="244" t="s">
        <v>485</v>
      </c>
      <c r="G291" s="245" t="s">
        <v>186</v>
      </c>
      <c r="H291" s="246">
        <v>1</v>
      </c>
      <c r="I291" s="247"/>
      <c r="J291" s="248">
        <f>ROUND(I291*H291,2)</f>
        <v>0</v>
      </c>
      <c r="K291" s="244" t="s">
        <v>154</v>
      </c>
      <c r="L291" s="43"/>
      <c r="M291" s="249" t="s">
        <v>1</v>
      </c>
      <c r="N291" s="250" t="s">
        <v>40</v>
      </c>
      <c r="O291" s="90"/>
      <c r="P291" s="233">
        <f>O291*H291</f>
        <v>0</v>
      </c>
      <c r="Q291" s="233">
        <v>0</v>
      </c>
      <c r="R291" s="233">
        <f>Q291*H291</f>
        <v>0</v>
      </c>
      <c r="S291" s="233">
        <v>0</v>
      </c>
      <c r="T291" s="23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5" t="s">
        <v>156</v>
      </c>
      <c r="AT291" s="235" t="s">
        <v>190</v>
      </c>
      <c r="AU291" s="235" t="s">
        <v>84</v>
      </c>
      <c r="AY291" s="16" t="s">
        <v>148</v>
      </c>
      <c r="BE291" s="236">
        <f>IF(N291="základní",J291,0)</f>
        <v>0</v>
      </c>
      <c r="BF291" s="236">
        <f>IF(N291="snížená",J291,0)</f>
        <v>0</v>
      </c>
      <c r="BG291" s="236">
        <f>IF(N291="zákl. přenesená",J291,0)</f>
        <v>0</v>
      </c>
      <c r="BH291" s="236">
        <f>IF(N291="sníž. přenesená",J291,0)</f>
        <v>0</v>
      </c>
      <c r="BI291" s="236">
        <f>IF(N291="nulová",J291,0)</f>
        <v>0</v>
      </c>
      <c r="BJ291" s="16" t="s">
        <v>82</v>
      </c>
      <c r="BK291" s="236">
        <f>ROUND(I291*H291,2)</f>
        <v>0</v>
      </c>
      <c r="BL291" s="16" t="s">
        <v>156</v>
      </c>
      <c r="BM291" s="235" t="s">
        <v>486</v>
      </c>
    </row>
    <row r="292" s="2" customFormat="1">
      <c r="A292" s="37"/>
      <c r="B292" s="38"/>
      <c r="C292" s="39"/>
      <c r="D292" s="237" t="s">
        <v>158</v>
      </c>
      <c r="E292" s="39"/>
      <c r="F292" s="238" t="s">
        <v>487</v>
      </c>
      <c r="G292" s="39"/>
      <c r="H292" s="39"/>
      <c r="I292" s="239"/>
      <c r="J292" s="39"/>
      <c r="K292" s="39"/>
      <c r="L292" s="43"/>
      <c r="M292" s="240"/>
      <c r="N292" s="241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158</v>
      </c>
      <c r="AU292" s="16" t="s">
        <v>84</v>
      </c>
    </row>
    <row r="293" s="2" customFormat="1" ht="16.5" customHeight="1">
      <c r="A293" s="37"/>
      <c r="B293" s="38"/>
      <c r="C293" s="242" t="s">
        <v>488</v>
      </c>
      <c r="D293" s="242" t="s">
        <v>190</v>
      </c>
      <c r="E293" s="243" t="s">
        <v>489</v>
      </c>
      <c r="F293" s="244" t="s">
        <v>490</v>
      </c>
      <c r="G293" s="245" t="s">
        <v>186</v>
      </c>
      <c r="H293" s="246">
        <v>1</v>
      </c>
      <c r="I293" s="247"/>
      <c r="J293" s="248">
        <f>ROUND(I293*H293,2)</f>
        <v>0</v>
      </c>
      <c r="K293" s="244" t="s">
        <v>154</v>
      </c>
      <c r="L293" s="43"/>
      <c r="M293" s="249" t="s">
        <v>1</v>
      </c>
      <c r="N293" s="250" t="s">
        <v>40</v>
      </c>
      <c r="O293" s="90"/>
      <c r="P293" s="233">
        <f>O293*H293</f>
        <v>0</v>
      </c>
      <c r="Q293" s="233">
        <v>0</v>
      </c>
      <c r="R293" s="233">
        <f>Q293*H293</f>
        <v>0</v>
      </c>
      <c r="S293" s="233">
        <v>0</v>
      </c>
      <c r="T293" s="234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5" t="s">
        <v>156</v>
      </c>
      <c r="AT293" s="235" t="s">
        <v>190</v>
      </c>
      <c r="AU293" s="235" t="s">
        <v>84</v>
      </c>
      <c r="AY293" s="16" t="s">
        <v>148</v>
      </c>
      <c r="BE293" s="236">
        <f>IF(N293="základní",J293,0)</f>
        <v>0</v>
      </c>
      <c r="BF293" s="236">
        <f>IF(N293="snížená",J293,0)</f>
        <v>0</v>
      </c>
      <c r="BG293" s="236">
        <f>IF(N293="zákl. přenesená",J293,0)</f>
        <v>0</v>
      </c>
      <c r="BH293" s="236">
        <f>IF(N293="sníž. přenesená",J293,0)</f>
        <v>0</v>
      </c>
      <c r="BI293" s="236">
        <f>IF(N293="nulová",J293,0)</f>
        <v>0</v>
      </c>
      <c r="BJ293" s="16" t="s">
        <v>82</v>
      </c>
      <c r="BK293" s="236">
        <f>ROUND(I293*H293,2)</f>
        <v>0</v>
      </c>
      <c r="BL293" s="16" t="s">
        <v>156</v>
      </c>
      <c r="BM293" s="235" t="s">
        <v>491</v>
      </c>
    </row>
    <row r="294" s="2" customFormat="1">
      <c r="A294" s="37"/>
      <c r="B294" s="38"/>
      <c r="C294" s="39"/>
      <c r="D294" s="237" t="s">
        <v>158</v>
      </c>
      <c r="E294" s="39"/>
      <c r="F294" s="238" t="s">
        <v>492</v>
      </c>
      <c r="G294" s="39"/>
      <c r="H294" s="39"/>
      <c r="I294" s="239"/>
      <c r="J294" s="39"/>
      <c r="K294" s="39"/>
      <c r="L294" s="43"/>
      <c r="M294" s="240"/>
      <c r="N294" s="241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158</v>
      </c>
      <c r="AU294" s="16" t="s">
        <v>84</v>
      </c>
    </row>
    <row r="295" s="12" customFormat="1" ht="25.92" customHeight="1">
      <c r="A295" s="12"/>
      <c r="B295" s="209"/>
      <c r="C295" s="210"/>
      <c r="D295" s="211" t="s">
        <v>74</v>
      </c>
      <c r="E295" s="212" t="s">
        <v>493</v>
      </c>
      <c r="F295" s="212" t="s">
        <v>494</v>
      </c>
      <c r="G295" s="210"/>
      <c r="H295" s="210"/>
      <c r="I295" s="213"/>
      <c r="J295" s="214">
        <f>BK295</f>
        <v>0</v>
      </c>
      <c r="K295" s="210"/>
      <c r="L295" s="215"/>
      <c r="M295" s="216"/>
      <c r="N295" s="217"/>
      <c r="O295" s="217"/>
      <c r="P295" s="218">
        <f>P296+P297+P298+P307</f>
        <v>0</v>
      </c>
      <c r="Q295" s="217"/>
      <c r="R295" s="218">
        <f>R296+R297+R298+R307</f>
        <v>0</v>
      </c>
      <c r="S295" s="217"/>
      <c r="T295" s="219">
        <f>T296+T297+T298+T307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0" t="s">
        <v>476</v>
      </c>
      <c r="AT295" s="221" t="s">
        <v>74</v>
      </c>
      <c r="AU295" s="221" t="s">
        <v>75</v>
      </c>
      <c r="AY295" s="220" t="s">
        <v>148</v>
      </c>
      <c r="BK295" s="222">
        <f>BK296+BK297+BK298+BK307</f>
        <v>0</v>
      </c>
    </row>
    <row r="296" s="2" customFormat="1" ht="16.5" customHeight="1">
      <c r="A296" s="37"/>
      <c r="B296" s="38"/>
      <c r="C296" s="242" t="s">
        <v>495</v>
      </c>
      <c r="D296" s="242" t="s">
        <v>190</v>
      </c>
      <c r="E296" s="243" t="s">
        <v>496</v>
      </c>
      <c r="F296" s="244" t="s">
        <v>497</v>
      </c>
      <c r="G296" s="245" t="s">
        <v>498</v>
      </c>
      <c r="H296" s="246">
        <v>90</v>
      </c>
      <c r="I296" s="247"/>
      <c r="J296" s="248">
        <f>ROUND(I296*H296,2)</f>
        <v>0</v>
      </c>
      <c r="K296" s="244" t="s">
        <v>154</v>
      </c>
      <c r="L296" s="43"/>
      <c r="M296" s="249" t="s">
        <v>1</v>
      </c>
      <c r="N296" s="250" t="s">
        <v>40</v>
      </c>
      <c r="O296" s="90"/>
      <c r="P296" s="233">
        <f>O296*H296</f>
        <v>0</v>
      </c>
      <c r="Q296" s="233">
        <v>0</v>
      </c>
      <c r="R296" s="233">
        <f>Q296*H296</f>
        <v>0</v>
      </c>
      <c r="S296" s="233">
        <v>0</v>
      </c>
      <c r="T296" s="234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5" t="s">
        <v>193</v>
      </c>
      <c r="AT296" s="235" t="s">
        <v>190</v>
      </c>
      <c r="AU296" s="235" t="s">
        <v>82</v>
      </c>
      <c r="AY296" s="16" t="s">
        <v>148</v>
      </c>
      <c r="BE296" s="236">
        <f>IF(N296="základní",J296,0)</f>
        <v>0</v>
      </c>
      <c r="BF296" s="236">
        <f>IF(N296="snížená",J296,0)</f>
        <v>0</v>
      </c>
      <c r="BG296" s="236">
        <f>IF(N296="zákl. přenesená",J296,0)</f>
        <v>0</v>
      </c>
      <c r="BH296" s="236">
        <f>IF(N296="sníž. přenesená",J296,0)</f>
        <v>0</v>
      </c>
      <c r="BI296" s="236">
        <f>IF(N296="nulová",J296,0)</f>
        <v>0</v>
      </c>
      <c r="BJ296" s="16" t="s">
        <v>82</v>
      </c>
      <c r="BK296" s="236">
        <f>ROUND(I296*H296,2)</f>
        <v>0</v>
      </c>
      <c r="BL296" s="16" t="s">
        <v>193</v>
      </c>
      <c r="BM296" s="235" t="s">
        <v>499</v>
      </c>
    </row>
    <row r="297" s="2" customFormat="1">
      <c r="A297" s="37"/>
      <c r="B297" s="38"/>
      <c r="C297" s="39"/>
      <c r="D297" s="237" t="s">
        <v>158</v>
      </c>
      <c r="E297" s="39"/>
      <c r="F297" s="238" t="s">
        <v>500</v>
      </c>
      <c r="G297" s="39"/>
      <c r="H297" s="39"/>
      <c r="I297" s="239"/>
      <c r="J297" s="39"/>
      <c r="K297" s="39"/>
      <c r="L297" s="43"/>
      <c r="M297" s="240"/>
      <c r="N297" s="241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158</v>
      </c>
      <c r="AU297" s="16" t="s">
        <v>82</v>
      </c>
    </row>
    <row r="298" s="12" customFormat="1" ht="22.8" customHeight="1">
      <c r="A298" s="12"/>
      <c r="B298" s="209"/>
      <c r="C298" s="210"/>
      <c r="D298" s="211" t="s">
        <v>74</v>
      </c>
      <c r="E298" s="251" t="s">
        <v>501</v>
      </c>
      <c r="F298" s="251" t="s">
        <v>502</v>
      </c>
      <c r="G298" s="210"/>
      <c r="H298" s="210"/>
      <c r="I298" s="213"/>
      <c r="J298" s="252">
        <f>BK298</f>
        <v>0</v>
      </c>
      <c r="K298" s="210"/>
      <c r="L298" s="215"/>
      <c r="M298" s="216"/>
      <c r="N298" s="217"/>
      <c r="O298" s="217"/>
      <c r="P298" s="218">
        <f>SUM(P299:P306)</f>
        <v>0</v>
      </c>
      <c r="Q298" s="217"/>
      <c r="R298" s="218">
        <f>SUM(R299:R306)</f>
        <v>0</v>
      </c>
      <c r="S298" s="217"/>
      <c r="T298" s="219">
        <f>SUM(T299:T306)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0" t="s">
        <v>156</v>
      </c>
      <c r="AT298" s="221" t="s">
        <v>74</v>
      </c>
      <c r="AU298" s="221" t="s">
        <v>82</v>
      </c>
      <c r="AY298" s="220" t="s">
        <v>148</v>
      </c>
      <c r="BK298" s="222">
        <f>SUM(BK299:BK306)</f>
        <v>0</v>
      </c>
    </row>
    <row r="299" s="2" customFormat="1" ht="24.15" customHeight="1">
      <c r="A299" s="37"/>
      <c r="B299" s="38"/>
      <c r="C299" s="242" t="s">
        <v>503</v>
      </c>
      <c r="D299" s="242" t="s">
        <v>190</v>
      </c>
      <c r="E299" s="243" t="s">
        <v>504</v>
      </c>
      <c r="F299" s="244" t="s">
        <v>505</v>
      </c>
      <c r="G299" s="245" t="s">
        <v>186</v>
      </c>
      <c r="H299" s="246">
        <v>12</v>
      </c>
      <c r="I299" s="247"/>
      <c r="J299" s="248">
        <f>ROUND(I299*H299,2)</f>
        <v>0</v>
      </c>
      <c r="K299" s="244" t="s">
        <v>154</v>
      </c>
      <c r="L299" s="43"/>
      <c r="M299" s="249" t="s">
        <v>1</v>
      </c>
      <c r="N299" s="250" t="s">
        <v>40</v>
      </c>
      <c r="O299" s="90"/>
      <c r="P299" s="233">
        <f>O299*H299</f>
        <v>0</v>
      </c>
      <c r="Q299" s="233">
        <v>0</v>
      </c>
      <c r="R299" s="233">
        <f>Q299*H299</f>
        <v>0</v>
      </c>
      <c r="S299" s="233">
        <v>0</v>
      </c>
      <c r="T299" s="23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5" t="s">
        <v>221</v>
      </c>
      <c r="AT299" s="235" t="s">
        <v>190</v>
      </c>
      <c r="AU299" s="235" t="s">
        <v>84</v>
      </c>
      <c r="AY299" s="16" t="s">
        <v>148</v>
      </c>
      <c r="BE299" s="236">
        <f>IF(N299="základní",J299,0)</f>
        <v>0</v>
      </c>
      <c r="BF299" s="236">
        <f>IF(N299="snížená",J299,0)</f>
        <v>0</v>
      </c>
      <c r="BG299" s="236">
        <f>IF(N299="zákl. přenesená",J299,0)</f>
        <v>0</v>
      </c>
      <c r="BH299" s="236">
        <f>IF(N299="sníž. přenesená",J299,0)</f>
        <v>0</v>
      </c>
      <c r="BI299" s="236">
        <f>IF(N299="nulová",J299,0)</f>
        <v>0</v>
      </c>
      <c r="BJ299" s="16" t="s">
        <v>82</v>
      </c>
      <c r="BK299" s="236">
        <f>ROUND(I299*H299,2)</f>
        <v>0</v>
      </c>
      <c r="BL299" s="16" t="s">
        <v>221</v>
      </c>
      <c r="BM299" s="235" t="s">
        <v>506</v>
      </c>
    </row>
    <row r="300" s="2" customFormat="1">
      <c r="A300" s="37"/>
      <c r="B300" s="38"/>
      <c r="C300" s="39"/>
      <c r="D300" s="237" t="s">
        <v>158</v>
      </c>
      <c r="E300" s="39"/>
      <c r="F300" s="238" t="s">
        <v>505</v>
      </c>
      <c r="G300" s="39"/>
      <c r="H300" s="39"/>
      <c r="I300" s="239"/>
      <c r="J300" s="39"/>
      <c r="K300" s="39"/>
      <c r="L300" s="43"/>
      <c r="M300" s="240"/>
      <c r="N300" s="241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158</v>
      </c>
      <c r="AU300" s="16" t="s">
        <v>84</v>
      </c>
    </row>
    <row r="301" s="2" customFormat="1" ht="33" customHeight="1">
      <c r="A301" s="37"/>
      <c r="B301" s="38"/>
      <c r="C301" s="242" t="s">
        <v>507</v>
      </c>
      <c r="D301" s="242" t="s">
        <v>190</v>
      </c>
      <c r="E301" s="243" t="s">
        <v>508</v>
      </c>
      <c r="F301" s="244" t="s">
        <v>509</v>
      </c>
      <c r="G301" s="245" t="s">
        <v>186</v>
      </c>
      <c r="H301" s="246">
        <v>16</v>
      </c>
      <c r="I301" s="247"/>
      <c r="J301" s="248">
        <f>ROUND(I301*H301,2)</f>
        <v>0</v>
      </c>
      <c r="K301" s="244" t="s">
        <v>154</v>
      </c>
      <c r="L301" s="43"/>
      <c r="M301" s="249" t="s">
        <v>1</v>
      </c>
      <c r="N301" s="250" t="s">
        <v>40</v>
      </c>
      <c r="O301" s="90"/>
      <c r="P301" s="233">
        <f>O301*H301</f>
        <v>0</v>
      </c>
      <c r="Q301" s="233">
        <v>0</v>
      </c>
      <c r="R301" s="233">
        <f>Q301*H301</f>
        <v>0</v>
      </c>
      <c r="S301" s="233">
        <v>0</v>
      </c>
      <c r="T301" s="23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5" t="s">
        <v>221</v>
      </c>
      <c r="AT301" s="235" t="s">
        <v>190</v>
      </c>
      <c r="AU301" s="235" t="s">
        <v>84</v>
      </c>
      <c r="AY301" s="16" t="s">
        <v>148</v>
      </c>
      <c r="BE301" s="236">
        <f>IF(N301="základní",J301,0)</f>
        <v>0</v>
      </c>
      <c r="BF301" s="236">
        <f>IF(N301="snížená",J301,0)</f>
        <v>0</v>
      </c>
      <c r="BG301" s="236">
        <f>IF(N301="zákl. přenesená",J301,0)</f>
        <v>0</v>
      </c>
      <c r="BH301" s="236">
        <f>IF(N301="sníž. přenesená",J301,0)</f>
        <v>0</v>
      </c>
      <c r="BI301" s="236">
        <f>IF(N301="nulová",J301,0)</f>
        <v>0</v>
      </c>
      <c r="BJ301" s="16" t="s">
        <v>82</v>
      </c>
      <c r="BK301" s="236">
        <f>ROUND(I301*H301,2)</f>
        <v>0</v>
      </c>
      <c r="BL301" s="16" t="s">
        <v>221</v>
      </c>
      <c r="BM301" s="235" t="s">
        <v>510</v>
      </c>
    </row>
    <row r="302" s="2" customFormat="1">
      <c r="A302" s="37"/>
      <c r="B302" s="38"/>
      <c r="C302" s="39"/>
      <c r="D302" s="237" t="s">
        <v>158</v>
      </c>
      <c r="E302" s="39"/>
      <c r="F302" s="238" t="s">
        <v>511</v>
      </c>
      <c r="G302" s="39"/>
      <c r="H302" s="39"/>
      <c r="I302" s="239"/>
      <c r="J302" s="39"/>
      <c r="K302" s="39"/>
      <c r="L302" s="43"/>
      <c r="M302" s="240"/>
      <c r="N302" s="241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158</v>
      </c>
      <c r="AU302" s="16" t="s">
        <v>84</v>
      </c>
    </row>
    <row r="303" s="2" customFormat="1" ht="24.15" customHeight="1">
      <c r="A303" s="37"/>
      <c r="B303" s="38"/>
      <c r="C303" s="223" t="s">
        <v>512</v>
      </c>
      <c r="D303" s="223" t="s">
        <v>150</v>
      </c>
      <c r="E303" s="224" t="s">
        <v>513</v>
      </c>
      <c r="F303" s="225" t="s">
        <v>514</v>
      </c>
      <c r="G303" s="226" t="s">
        <v>186</v>
      </c>
      <c r="H303" s="227">
        <v>8</v>
      </c>
      <c r="I303" s="228"/>
      <c r="J303" s="229">
        <f>ROUND(I303*H303,2)</f>
        <v>0</v>
      </c>
      <c r="K303" s="225" t="s">
        <v>154</v>
      </c>
      <c r="L303" s="230"/>
      <c r="M303" s="231" t="s">
        <v>1</v>
      </c>
      <c r="N303" s="232" t="s">
        <v>40</v>
      </c>
      <c r="O303" s="90"/>
      <c r="P303" s="233">
        <f>O303*H303</f>
        <v>0</v>
      </c>
      <c r="Q303" s="233">
        <v>0</v>
      </c>
      <c r="R303" s="233">
        <f>Q303*H303</f>
        <v>0</v>
      </c>
      <c r="S303" s="233">
        <v>0</v>
      </c>
      <c r="T303" s="23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5" t="s">
        <v>221</v>
      </c>
      <c r="AT303" s="235" t="s">
        <v>150</v>
      </c>
      <c r="AU303" s="235" t="s">
        <v>84</v>
      </c>
      <c r="AY303" s="16" t="s">
        <v>148</v>
      </c>
      <c r="BE303" s="236">
        <f>IF(N303="základní",J303,0)</f>
        <v>0</v>
      </c>
      <c r="BF303" s="236">
        <f>IF(N303="snížená",J303,0)</f>
        <v>0</v>
      </c>
      <c r="BG303" s="236">
        <f>IF(N303="zákl. přenesená",J303,0)</f>
        <v>0</v>
      </c>
      <c r="BH303" s="236">
        <f>IF(N303="sníž. přenesená",J303,0)</f>
        <v>0</v>
      </c>
      <c r="BI303" s="236">
        <f>IF(N303="nulová",J303,0)</f>
        <v>0</v>
      </c>
      <c r="BJ303" s="16" t="s">
        <v>82</v>
      </c>
      <c r="BK303" s="236">
        <f>ROUND(I303*H303,2)</f>
        <v>0</v>
      </c>
      <c r="BL303" s="16" t="s">
        <v>221</v>
      </c>
      <c r="BM303" s="235" t="s">
        <v>515</v>
      </c>
    </row>
    <row r="304" s="2" customFormat="1">
      <c r="A304" s="37"/>
      <c r="B304" s="38"/>
      <c r="C304" s="39"/>
      <c r="D304" s="237" t="s">
        <v>158</v>
      </c>
      <c r="E304" s="39"/>
      <c r="F304" s="238" t="s">
        <v>514</v>
      </c>
      <c r="G304" s="39"/>
      <c r="H304" s="39"/>
      <c r="I304" s="239"/>
      <c r="J304" s="39"/>
      <c r="K304" s="39"/>
      <c r="L304" s="43"/>
      <c r="M304" s="240"/>
      <c r="N304" s="241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158</v>
      </c>
      <c r="AU304" s="16" t="s">
        <v>84</v>
      </c>
    </row>
    <row r="305" s="2" customFormat="1" ht="24.15" customHeight="1">
      <c r="A305" s="37"/>
      <c r="B305" s="38"/>
      <c r="C305" s="223" t="s">
        <v>516</v>
      </c>
      <c r="D305" s="223" t="s">
        <v>150</v>
      </c>
      <c r="E305" s="224" t="s">
        <v>517</v>
      </c>
      <c r="F305" s="225" t="s">
        <v>518</v>
      </c>
      <c r="G305" s="226" t="s">
        <v>186</v>
      </c>
      <c r="H305" s="227">
        <v>8</v>
      </c>
      <c r="I305" s="228"/>
      <c r="J305" s="229">
        <f>ROUND(I305*H305,2)</f>
        <v>0</v>
      </c>
      <c r="K305" s="225" t="s">
        <v>154</v>
      </c>
      <c r="L305" s="230"/>
      <c r="M305" s="231" t="s">
        <v>1</v>
      </c>
      <c r="N305" s="232" t="s">
        <v>40</v>
      </c>
      <c r="O305" s="90"/>
      <c r="P305" s="233">
        <f>O305*H305</f>
        <v>0</v>
      </c>
      <c r="Q305" s="233">
        <v>0</v>
      </c>
      <c r="R305" s="233">
        <f>Q305*H305</f>
        <v>0</v>
      </c>
      <c r="S305" s="233">
        <v>0</v>
      </c>
      <c r="T305" s="23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5" t="s">
        <v>221</v>
      </c>
      <c r="AT305" s="235" t="s">
        <v>150</v>
      </c>
      <c r="AU305" s="235" t="s">
        <v>84</v>
      </c>
      <c r="AY305" s="16" t="s">
        <v>148</v>
      </c>
      <c r="BE305" s="236">
        <f>IF(N305="základní",J305,0)</f>
        <v>0</v>
      </c>
      <c r="BF305" s="236">
        <f>IF(N305="snížená",J305,0)</f>
        <v>0</v>
      </c>
      <c r="BG305" s="236">
        <f>IF(N305="zákl. přenesená",J305,0)</f>
        <v>0</v>
      </c>
      <c r="BH305" s="236">
        <f>IF(N305="sníž. přenesená",J305,0)</f>
        <v>0</v>
      </c>
      <c r="BI305" s="236">
        <f>IF(N305="nulová",J305,0)</f>
        <v>0</v>
      </c>
      <c r="BJ305" s="16" t="s">
        <v>82</v>
      </c>
      <c r="BK305" s="236">
        <f>ROUND(I305*H305,2)</f>
        <v>0</v>
      </c>
      <c r="BL305" s="16" t="s">
        <v>221</v>
      </c>
      <c r="BM305" s="235" t="s">
        <v>519</v>
      </c>
    </row>
    <row r="306" s="2" customFormat="1">
      <c r="A306" s="37"/>
      <c r="B306" s="38"/>
      <c r="C306" s="39"/>
      <c r="D306" s="237" t="s">
        <v>158</v>
      </c>
      <c r="E306" s="39"/>
      <c r="F306" s="238" t="s">
        <v>518</v>
      </c>
      <c r="G306" s="39"/>
      <c r="H306" s="39"/>
      <c r="I306" s="239"/>
      <c r="J306" s="39"/>
      <c r="K306" s="39"/>
      <c r="L306" s="43"/>
      <c r="M306" s="240"/>
      <c r="N306" s="241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158</v>
      </c>
      <c r="AU306" s="16" t="s">
        <v>84</v>
      </c>
    </row>
    <row r="307" s="12" customFormat="1" ht="22.8" customHeight="1">
      <c r="A307" s="12"/>
      <c r="B307" s="209"/>
      <c r="C307" s="210"/>
      <c r="D307" s="211" t="s">
        <v>74</v>
      </c>
      <c r="E307" s="251" t="s">
        <v>520</v>
      </c>
      <c r="F307" s="251" t="s">
        <v>521</v>
      </c>
      <c r="G307" s="210"/>
      <c r="H307" s="210"/>
      <c r="I307" s="213"/>
      <c r="J307" s="252">
        <f>BK307</f>
        <v>0</v>
      </c>
      <c r="K307" s="210"/>
      <c r="L307" s="215"/>
      <c r="M307" s="216"/>
      <c r="N307" s="217"/>
      <c r="O307" s="217"/>
      <c r="P307" s="218">
        <f>SUM(P308:P331)</f>
        <v>0</v>
      </c>
      <c r="Q307" s="217"/>
      <c r="R307" s="218">
        <f>SUM(R308:R331)</f>
        <v>0</v>
      </c>
      <c r="S307" s="217"/>
      <c r="T307" s="219">
        <f>SUM(T308:T331)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0" t="s">
        <v>156</v>
      </c>
      <c r="AT307" s="221" t="s">
        <v>74</v>
      </c>
      <c r="AU307" s="221" t="s">
        <v>82</v>
      </c>
      <c r="AY307" s="220" t="s">
        <v>148</v>
      </c>
      <c r="BK307" s="222">
        <f>SUM(BK308:BK331)</f>
        <v>0</v>
      </c>
    </row>
    <row r="308" s="2" customFormat="1" ht="21.75" customHeight="1">
      <c r="A308" s="37"/>
      <c r="B308" s="38"/>
      <c r="C308" s="223" t="s">
        <v>522</v>
      </c>
      <c r="D308" s="223" t="s">
        <v>150</v>
      </c>
      <c r="E308" s="224" t="s">
        <v>523</v>
      </c>
      <c r="F308" s="225" t="s">
        <v>524</v>
      </c>
      <c r="G308" s="226" t="s">
        <v>186</v>
      </c>
      <c r="H308" s="227">
        <v>1</v>
      </c>
      <c r="I308" s="228"/>
      <c r="J308" s="229">
        <f>ROUND(I308*H308,2)</f>
        <v>0</v>
      </c>
      <c r="K308" s="225" t="s">
        <v>154</v>
      </c>
      <c r="L308" s="230"/>
      <c r="M308" s="231" t="s">
        <v>1</v>
      </c>
      <c r="N308" s="232" t="s">
        <v>40</v>
      </c>
      <c r="O308" s="90"/>
      <c r="P308" s="233">
        <f>O308*H308</f>
        <v>0</v>
      </c>
      <c r="Q308" s="233">
        <v>0</v>
      </c>
      <c r="R308" s="233">
        <f>Q308*H308</f>
        <v>0</v>
      </c>
      <c r="S308" s="233">
        <v>0</v>
      </c>
      <c r="T308" s="234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5" t="s">
        <v>187</v>
      </c>
      <c r="AT308" s="235" t="s">
        <v>150</v>
      </c>
      <c r="AU308" s="235" t="s">
        <v>84</v>
      </c>
      <c r="AY308" s="16" t="s">
        <v>148</v>
      </c>
      <c r="BE308" s="236">
        <f>IF(N308="základní",J308,0)</f>
        <v>0</v>
      </c>
      <c r="BF308" s="236">
        <f>IF(N308="snížená",J308,0)</f>
        <v>0</v>
      </c>
      <c r="BG308" s="236">
        <f>IF(N308="zákl. přenesená",J308,0)</f>
        <v>0</v>
      </c>
      <c r="BH308" s="236">
        <f>IF(N308="sníž. přenesená",J308,0)</f>
        <v>0</v>
      </c>
      <c r="BI308" s="236">
        <f>IF(N308="nulová",J308,0)</f>
        <v>0</v>
      </c>
      <c r="BJ308" s="16" t="s">
        <v>82</v>
      </c>
      <c r="BK308" s="236">
        <f>ROUND(I308*H308,2)</f>
        <v>0</v>
      </c>
      <c r="BL308" s="16" t="s">
        <v>187</v>
      </c>
      <c r="BM308" s="235" t="s">
        <v>525</v>
      </c>
    </row>
    <row r="309" s="2" customFormat="1">
      <c r="A309" s="37"/>
      <c r="B309" s="38"/>
      <c r="C309" s="39"/>
      <c r="D309" s="237" t="s">
        <v>158</v>
      </c>
      <c r="E309" s="39"/>
      <c r="F309" s="238" t="s">
        <v>524</v>
      </c>
      <c r="G309" s="39"/>
      <c r="H309" s="39"/>
      <c r="I309" s="239"/>
      <c r="J309" s="39"/>
      <c r="K309" s="39"/>
      <c r="L309" s="43"/>
      <c r="M309" s="240"/>
      <c r="N309" s="241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158</v>
      </c>
      <c r="AU309" s="16" t="s">
        <v>84</v>
      </c>
    </row>
    <row r="310" s="2" customFormat="1" ht="24.15" customHeight="1">
      <c r="A310" s="37"/>
      <c r="B310" s="38"/>
      <c r="C310" s="223" t="s">
        <v>526</v>
      </c>
      <c r="D310" s="223" t="s">
        <v>150</v>
      </c>
      <c r="E310" s="224" t="s">
        <v>527</v>
      </c>
      <c r="F310" s="225" t="s">
        <v>528</v>
      </c>
      <c r="G310" s="226" t="s">
        <v>186</v>
      </c>
      <c r="H310" s="227">
        <v>1</v>
      </c>
      <c r="I310" s="228"/>
      <c r="J310" s="229">
        <f>ROUND(I310*H310,2)</f>
        <v>0</v>
      </c>
      <c r="K310" s="225" t="s">
        <v>154</v>
      </c>
      <c r="L310" s="230"/>
      <c r="M310" s="231" t="s">
        <v>1</v>
      </c>
      <c r="N310" s="232" t="s">
        <v>40</v>
      </c>
      <c r="O310" s="90"/>
      <c r="P310" s="233">
        <f>O310*H310</f>
        <v>0</v>
      </c>
      <c r="Q310" s="233">
        <v>0</v>
      </c>
      <c r="R310" s="233">
        <f>Q310*H310</f>
        <v>0</v>
      </c>
      <c r="S310" s="233">
        <v>0</v>
      </c>
      <c r="T310" s="23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5" t="s">
        <v>187</v>
      </c>
      <c r="AT310" s="235" t="s">
        <v>150</v>
      </c>
      <c r="AU310" s="235" t="s">
        <v>84</v>
      </c>
      <c r="AY310" s="16" t="s">
        <v>148</v>
      </c>
      <c r="BE310" s="236">
        <f>IF(N310="základní",J310,0)</f>
        <v>0</v>
      </c>
      <c r="BF310" s="236">
        <f>IF(N310="snížená",J310,0)</f>
        <v>0</v>
      </c>
      <c r="BG310" s="236">
        <f>IF(N310="zákl. přenesená",J310,0)</f>
        <v>0</v>
      </c>
      <c r="BH310" s="236">
        <f>IF(N310="sníž. přenesená",J310,0)</f>
        <v>0</v>
      </c>
      <c r="BI310" s="236">
        <f>IF(N310="nulová",J310,0)</f>
        <v>0</v>
      </c>
      <c r="BJ310" s="16" t="s">
        <v>82</v>
      </c>
      <c r="BK310" s="236">
        <f>ROUND(I310*H310,2)</f>
        <v>0</v>
      </c>
      <c r="BL310" s="16" t="s">
        <v>187</v>
      </c>
      <c r="BM310" s="235" t="s">
        <v>529</v>
      </c>
    </row>
    <row r="311" s="2" customFormat="1">
      <c r="A311" s="37"/>
      <c r="B311" s="38"/>
      <c r="C311" s="39"/>
      <c r="D311" s="237" t="s">
        <v>158</v>
      </c>
      <c r="E311" s="39"/>
      <c r="F311" s="238" t="s">
        <v>528</v>
      </c>
      <c r="G311" s="39"/>
      <c r="H311" s="39"/>
      <c r="I311" s="239"/>
      <c r="J311" s="39"/>
      <c r="K311" s="39"/>
      <c r="L311" s="43"/>
      <c r="M311" s="240"/>
      <c r="N311" s="241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158</v>
      </c>
      <c r="AU311" s="16" t="s">
        <v>84</v>
      </c>
    </row>
    <row r="312" s="2" customFormat="1" ht="24.15" customHeight="1">
      <c r="A312" s="37"/>
      <c r="B312" s="38"/>
      <c r="C312" s="223" t="s">
        <v>530</v>
      </c>
      <c r="D312" s="223" t="s">
        <v>150</v>
      </c>
      <c r="E312" s="224" t="s">
        <v>531</v>
      </c>
      <c r="F312" s="225" t="s">
        <v>532</v>
      </c>
      <c r="G312" s="226" t="s">
        <v>186</v>
      </c>
      <c r="H312" s="227">
        <v>2</v>
      </c>
      <c r="I312" s="228"/>
      <c r="J312" s="229">
        <f>ROUND(I312*H312,2)</f>
        <v>0</v>
      </c>
      <c r="K312" s="225" t="s">
        <v>154</v>
      </c>
      <c r="L312" s="230"/>
      <c r="M312" s="231" t="s">
        <v>1</v>
      </c>
      <c r="N312" s="232" t="s">
        <v>40</v>
      </c>
      <c r="O312" s="90"/>
      <c r="P312" s="233">
        <f>O312*H312</f>
        <v>0</v>
      </c>
      <c r="Q312" s="233">
        <v>0</v>
      </c>
      <c r="R312" s="233">
        <f>Q312*H312</f>
        <v>0</v>
      </c>
      <c r="S312" s="233">
        <v>0</v>
      </c>
      <c r="T312" s="234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5" t="s">
        <v>187</v>
      </c>
      <c r="AT312" s="235" t="s">
        <v>150</v>
      </c>
      <c r="AU312" s="235" t="s">
        <v>84</v>
      </c>
      <c r="AY312" s="16" t="s">
        <v>148</v>
      </c>
      <c r="BE312" s="236">
        <f>IF(N312="základní",J312,0)</f>
        <v>0</v>
      </c>
      <c r="BF312" s="236">
        <f>IF(N312="snížená",J312,0)</f>
        <v>0</v>
      </c>
      <c r="BG312" s="236">
        <f>IF(N312="zákl. přenesená",J312,0)</f>
        <v>0</v>
      </c>
      <c r="BH312" s="236">
        <f>IF(N312="sníž. přenesená",J312,0)</f>
        <v>0</v>
      </c>
      <c r="BI312" s="236">
        <f>IF(N312="nulová",J312,0)</f>
        <v>0</v>
      </c>
      <c r="BJ312" s="16" t="s">
        <v>82</v>
      </c>
      <c r="BK312" s="236">
        <f>ROUND(I312*H312,2)</f>
        <v>0</v>
      </c>
      <c r="BL312" s="16" t="s">
        <v>187</v>
      </c>
      <c r="BM312" s="235" t="s">
        <v>533</v>
      </c>
    </row>
    <row r="313" s="2" customFormat="1">
      <c r="A313" s="37"/>
      <c r="B313" s="38"/>
      <c r="C313" s="39"/>
      <c r="D313" s="237" t="s">
        <v>158</v>
      </c>
      <c r="E313" s="39"/>
      <c r="F313" s="238" t="s">
        <v>532</v>
      </c>
      <c r="G313" s="39"/>
      <c r="H313" s="39"/>
      <c r="I313" s="239"/>
      <c r="J313" s="39"/>
      <c r="K313" s="39"/>
      <c r="L313" s="43"/>
      <c r="M313" s="240"/>
      <c r="N313" s="241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158</v>
      </c>
      <c r="AU313" s="16" t="s">
        <v>84</v>
      </c>
    </row>
    <row r="314" s="2" customFormat="1" ht="24.15" customHeight="1">
      <c r="A314" s="37"/>
      <c r="B314" s="38"/>
      <c r="C314" s="223" t="s">
        <v>534</v>
      </c>
      <c r="D314" s="223" t="s">
        <v>150</v>
      </c>
      <c r="E314" s="224" t="s">
        <v>535</v>
      </c>
      <c r="F314" s="225" t="s">
        <v>536</v>
      </c>
      <c r="G314" s="226" t="s">
        <v>186</v>
      </c>
      <c r="H314" s="227">
        <v>1</v>
      </c>
      <c r="I314" s="228"/>
      <c r="J314" s="229">
        <f>ROUND(I314*H314,2)</f>
        <v>0</v>
      </c>
      <c r="K314" s="225" t="s">
        <v>154</v>
      </c>
      <c r="L314" s="230"/>
      <c r="M314" s="231" t="s">
        <v>1</v>
      </c>
      <c r="N314" s="232" t="s">
        <v>40</v>
      </c>
      <c r="O314" s="90"/>
      <c r="P314" s="233">
        <f>O314*H314</f>
        <v>0</v>
      </c>
      <c r="Q314" s="233">
        <v>0</v>
      </c>
      <c r="R314" s="233">
        <f>Q314*H314</f>
        <v>0</v>
      </c>
      <c r="S314" s="233">
        <v>0</v>
      </c>
      <c r="T314" s="23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5" t="s">
        <v>187</v>
      </c>
      <c r="AT314" s="235" t="s">
        <v>150</v>
      </c>
      <c r="AU314" s="235" t="s">
        <v>84</v>
      </c>
      <c r="AY314" s="16" t="s">
        <v>148</v>
      </c>
      <c r="BE314" s="236">
        <f>IF(N314="základní",J314,0)</f>
        <v>0</v>
      </c>
      <c r="BF314" s="236">
        <f>IF(N314="snížená",J314,0)</f>
        <v>0</v>
      </c>
      <c r="BG314" s="236">
        <f>IF(N314="zákl. přenesená",J314,0)</f>
        <v>0</v>
      </c>
      <c r="BH314" s="236">
        <f>IF(N314="sníž. přenesená",J314,0)</f>
        <v>0</v>
      </c>
      <c r="BI314" s="236">
        <f>IF(N314="nulová",J314,0)</f>
        <v>0</v>
      </c>
      <c r="BJ314" s="16" t="s">
        <v>82</v>
      </c>
      <c r="BK314" s="236">
        <f>ROUND(I314*H314,2)</f>
        <v>0</v>
      </c>
      <c r="BL314" s="16" t="s">
        <v>187</v>
      </c>
      <c r="BM314" s="235" t="s">
        <v>537</v>
      </c>
    </row>
    <row r="315" s="2" customFormat="1">
      <c r="A315" s="37"/>
      <c r="B315" s="38"/>
      <c r="C315" s="39"/>
      <c r="D315" s="237" t="s">
        <v>158</v>
      </c>
      <c r="E315" s="39"/>
      <c r="F315" s="238" t="s">
        <v>536</v>
      </c>
      <c r="G315" s="39"/>
      <c r="H315" s="39"/>
      <c r="I315" s="239"/>
      <c r="J315" s="39"/>
      <c r="K315" s="39"/>
      <c r="L315" s="43"/>
      <c r="M315" s="240"/>
      <c r="N315" s="241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158</v>
      </c>
      <c r="AU315" s="16" t="s">
        <v>84</v>
      </c>
    </row>
    <row r="316" s="2" customFormat="1" ht="16.5" customHeight="1">
      <c r="A316" s="37"/>
      <c r="B316" s="38"/>
      <c r="C316" s="242" t="s">
        <v>538</v>
      </c>
      <c r="D316" s="242" t="s">
        <v>190</v>
      </c>
      <c r="E316" s="243" t="s">
        <v>539</v>
      </c>
      <c r="F316" s="244" t="s">
        <v>540</v>
      </c>
      <c r="G316" s="245" t="s">
        <v>186</v>
      </c>
      <c r="H316" s="246">
        <v>1</v>
      </c>
      <c r="I316" s="247"/>
      <c r="J316" s="248">
        <f>ROUND(I316*H316,2)</f>
        <v>0</v>
      </c>
      <c r="K316" s="244" t="s">
        <v>154</v>
      </c>
      <c r="L316" s="43"/>
      <c r="M316" s="249" t="s">
        <v>1</v>
      </c>
      <c r="N316" s="250" t="s">
        <v>40</v>
      </c>
      <c r="O316" s="90"/>
      <c r="P316" s="233">
        <f>O316*H316</f>
        <v>0</v>
      </c>
      <c r="Q316" s="233">
        <v>0</v>
      </c>
      <c r="R316" s="233">
        <f>Q316*H316</f>
        <v>0</v>
      </c>
      <c r="S316" s="233">
        <v>0</v>
      </c>
      <c r="T316" s="23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5" t="s">
        <v>193</v>
      </c>
      <c r="AT316" s="235" t="s">
        <v>190</v>
      </c>
      <c r="AU316" s="235" t="s">
        <v>84</v>
      </c>
      <c r="AY316" s="16" t="s">
        <v>148</v>
      </c>
      <c r="BE316" s="236">
        <f>IF(N316="základní",J316,0)</f>
        <v>0</v>
      </c>
      <c r="BF316" s="236">
        <f>IF(N316="snížená",J316,0)</f>
        <v>0</v>
      </c>
      <c r="BG316" s="236">
        <f>IF(N316="zákl. přenesená",J316,0)</f>
        <v>0</v>
      </c>
      <c r="BH316" s="236">
        <f>IF(N316="sníž. přenesená",J316,0)</f>
        <v>0</v>
      </c>
      <c r="BI316" s="236">
        <f>IF(N316="nulová",J316,0)</f>
        <v>0</v>
      </c>
      <c r="BJ316" s="16" t="s">
        <v>82</v>
      </c>
      <c r="BK316" s="236">
        <f>ROUND(I316*H316,2)</f>
        <v>0</v>
      </c>
      <c r="BL316" s="16" t="s">
        <v>193</v>
      </c>
      <c r="BM316" s="235" t="s">
        <v>541</v>
      </c>
    </row>
    <row r="317" s="2" customFormat="1">
      <c r="A317" s="37"/>
      <c r="B317" s="38"/>
      <c r="C317" s="39"/>
      <c r="D317" s="237" t="s">
        <v>158</v>
      </c>
      <c r="E317" s="39"/>
      <c r="F317" s="238" t="s">
        <v>540</v>
      </c>
      <c r="G317" s="39"/>
      <c r="H317" s="39"/>
      <c r="I317" s="239"/>
      <c r="J317" s="39"/>
      <c r="K317" s="39"/>
      <c r="L317" s="43"/>
      <c r="M317" s="240"/>
      <c r="N317" s="241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158</v>
      </c>
      <c r="AU317" s="16" t="s">
        <v>84</v>
      </c>
    </row>
    <row r="318" s="2" customFormat="1" ht="21.75" customHeight="1">
      <c r="A318" s="37"/>
      <c r="B318" s="38"/>
      <c r="C318" s="223" t="s">
        <v>542</v>
      </c>
      <c r="D318" s="223" t="s">
        <v>150</v>
      </c>
      <c r="E318" s="224" t="s">
        <v>543</v>
      </c>
      <c r="F318" s="225" t="s">
        <v>544</v>
      </c>
      <c r="G318" s="226" t="s">
        <v>186</v>
      </c>
      <c r="H318" s="227">
        <v>8</v>
      </c>
      <c r="I318" s="228"/>
      <c r="J318" s="229">
        <f>ROUND(I318*H318,2)</f>
        <v>0</v>
      </c>
      <c r="K318" s="225" t="s">
        <v>154</v>
      </c>
      <c r="L318" s="230"/>
      <c r="M318" s="231" t="s">
        <v>1</v>
      </c>
      <c r="N318" s="232" t="s">
        <v>40</v>
      </c>
      <c r="O318" s="90"/>
      <c r="P318" s="233">
        <f>O318*H318</f>
        <v>0</v>
      </c>
      <c r="Q318" s="233">
        <v>0</v>
      </c>
      <c r="R318" s="233">
        <f>Q318*H318</f>
        <v>0</v>
      </c>
      <c r="S318" s="233">
        <v>0</v>
      </c>
      <c r="T318" s="23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5" t="s">
        <v>187</v>
      </c>
      <c r="AT318" s="235" t="s">
        <v>150</v>
      </c>
      <c r="AU318" s="235" t="s">
        <v>84</v>
      </c>
      <c r="AY318" s="16" t="s">
        <v>148</v>
      </c>
      <c r="BE318" s="236">
        <f>IF(N318="základní",J318,0)</f>
        <v>0</v>
      </c>
      <c r="BF318" s="236">
        <f>IF(N318="snížená",J318,0)</f>
        <v>0</v>
      </c>
      <c r="BG318" s="236">
        <f>IF(N318="zákl. přenesená",J318,0)</f>
        <v>0</v>
      </c>
      <c r="BH318" s="236">
        <f>IF(N318="sníž. přenesená",J318,0)</f>
        <v>0</v>
      </c>
      <c r="BI318" s="236">
        <f>IF(N318="nulová",J318,0)</f>
        <v>0</v>
      </c>
      <c r="BJ318" s="16" t="s">
        <v>82</v>
      </c>
      <c r="BK318" s="236">
        <f>ROUND(I318*H318,2)</f>
        <v>0</v>
      </c>
      <c r="BL318" s="16" t="s">
        <v>187</v>
      </c>
      <c r="BM318" s="235" t="s">
        <v>545</v>
      </c>
    </row>
    <row r="319" s="2" customFormat="1">
      <c r="A319" s="37"/>
      <c r="B319" s="38"/>
      <c r="C319" s="39"/>
      <c r="D319" s="237" t="s">
        <v>158</v>
      </c>
      <c r="E319" s="39"/>
      <c r="F319" s="238" t="s">
        <v>544</v>
      </c>
      <c r="G319" s="39"/>
      <c r="H319" s="39"/>
      <c r="I319" s="239"/>
      <c r="J319" s="39"/>
      <c r="K319" s="39"/>
      <c r="L319" s="43"/>
      <c r="M319" s="240"/>
      <c r="N319" s="241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158</v>
      </c>
      <c r="AU319" s="16" t="s">
        <v>84</v>
      </c>
    </row>
    <row r="320" s="2" customFormat="1" ht="24.15" customHeight="1">
      <c r="A320" s="37"/>
      <c r="B320" s="38"/>
      <c r="C320" s="223" t="s">
        <v>546</v>
      </c>
      <c r="D320" s="223" t="s">
        <v>150</v>
      </c>
      <c r="E320" s="224" t="s">
        <v>547</v>
      </c>
      <c r="F320" s="225" t="s">
        <v>548</v>
      </c>
      <c r="G320" s="226" t="s">
        <v>186</v>
      </c>
      <c r="H320" s="227">
        <v>2</v>
      </c>
      <c r="I320" s="228"/>
      <c r="J320" s="229">
        <f>ROUND(I320*H320,2)</f>
        <v>0</v>
      </c>
      <c r="K320" s="225" t="s">
        <v>154</v>
      </c>
      <c r="L320" s="230"/>
      <c r="M320" s="231" t="s">
        <v>1</v>
      </c>
      <c r="N320" s="232" t="s">
        <v>40</v>
      </c>
      <c r="O320" s="90"/>
      <c r="P320" s="233">
        <f>O320*H320</f>
        <v>0</v>
      </c>
      <c r="Q320" s="233">
        <v>0</v>
      </c>
      <c r="R320" s="233">
        <f>Q320*H320</f>
        <v>0</v>
      </c>
      <c r="S320" s="233">
        <v>0</v>
      </c>
      <c r="T320" s="234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5" t="s">
        <v>187</v>
      </c>
      <c r="AT320" s="235" t="s">
        <v>150</v>
      </c>
      <c r="AU320" s="235" t="s">
        <v>84</v>
      </c>
      <c r="AY320" s="16" t="s">
        <v>148</v>
      </c>
      <c r="BE320" s="236">
        <f>IF(N320="základní",J320,0)</f>
        <v>0</v>
      </c>
      <c r="BF320" s="236">
        <f>IF(N320="snížená",J320,0)</f>
        <v>0</v>
      </c>
      <c r="BG320" s="236">
        <f>IF(N320="zákl. přenesená",J320,0)</f>
        <v>0</v>
      </c>
      <c r="BH320" s="236">
        <f>IF(N320="sníž. přenesená",J320,0)</f>
        <v>0</v>
      </c>
      <c r="BI320" s="236">
        <f>IF(N320="nulová",J320,0)</f>
        <v>0</v>
      </c>
      <c r="BJ320" s="16" t="s">
        <v>82</v>
      </c>
      <c r="BK320" s="236">
        <f>ROUND(I320*H320,2)</f>
        <v>0</v>
      </c>
      <c r="BL320" s="16" t="s">
        <v>187</v>
      </c>
      <c r="BM320" s="235" t="s">
        <v>549</v>
      </c>
    </row>
    <row r="321" s="2" customFormat="1">
      <c r="A321" s="37"/>
      <c r="B321" s="38"/>
      <c r="C321" s="39"/>
      <c r="D321" s="237" t="s">
        <v>158</v>
      </c>
      <c r="E321" s="39"/>
      <c r="F321" s="238" t="s">
        <v>548</v>
      </c>
      <c r="G321" s="39"/>
      <c r="H321" s="39"/>
      <c r="I321" s="239"/>
      <c r="J321" s="39"/>
      <c r="K321" s="39"/>
      <c r="L321" s="43"/>
      <c r="M321" s="240"/>
      <c r="N321" s="241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158</v>
      </c>
      <c r="AU321" s="16" t="s">
        <v>84</v>
      </c>
    </row>
    <row r="322" s="2" customFormat="1" ht="16.5" customHeight="1">
      <c r="A322" s="37"/>
      <c r="B322" s="38"/>
      <c r="C322" s="242" t="s">
        <v>550</v>
      </c>
      <c r="D322" s="242" t="s">
        <v>190</v>
      </c>
      <c r="E322" s="243" t="s">
        <v>551</v>
      </c>
      <c r="F322" s="244" t="s">
        <v>552</v>
      </c>
      <c r="G322" s="245" t="s">
        <v>186</v>
      </c>
      <c r="H322" s="246">
        <v>8</v>
      </c>
      <c r="I322" s="247"/>
      <c r="J322" s="248">
        <f>ROUND(I322*H322,2)</f>
        <v>0</v>
      </c>
      <c r="K322" s="244" t="s">
        <v>154</v>
      </c>
      <c r="L322" s="43"/>
      <c r="M322" s="249" t="s">
        <v>1</v>
      </c>
      <c r="N322" s="250" t="s">
        <v>40</v>
      </c>
      <c r="O322" s="90"/>
      <c r="P322" s="233">
        <f>O322*H322</f>
        <v>0</v>
      </c>
      <c r="Q322" s="233">
        <v>0</v>
      </c>
      <c r="R322" s="233">
        <f>Q322*H322</f>
        <v>0</v>
      </c>
      <c r="S322" s="233">
        <v>0</v>
      </c>
      <c r="T322" s="23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5" t="s">
        <v>193</v>
      </c>
      <c r="AT322" s="235" t="s">
        <v>190</v>
      </c>
      <c r="AU322" s="235" t="s">
        <v>84</v>
      </c>
      <c r="AY322" s="16" t="s">
        <v>148</v>
      </c>
      <c r="BE322" s="236">
        <f>IF(N322="základní",J322,0)</f>
        <v>0</v>
      </c>
      <c r="BF322" s="236">
        <f>IF(N322="snížená",J322,0)</f>
        <v>0</v>
      </c>
      <c r="BG322" s="236">
        <f>IF(N322="zákl. přenesená",J322,0)</f>
        <v>0</v>
      </c>
      <c r="BH322" s="236">
        <f>IF(N322="sníž. přenesená",J322,0)</f>
        <v>0</v>
      </c>
      <c r="BI322" s="236">
        <f>IF(N322="nulová",J322,0)</f>
        <v>0</v>
      </c>
      <c r="BJ322" s="16" t="s">
        <v>82</v>
      </c>
      <c r="BK322" s="236">
        <f>ROUND(I322*H322,2)</f>
        <v>0</v>
      </c>
      <c r="BL322" s="16" t="s">
        <v>193</v>
      </c>
      <c r="BM322" s="235" t="s">
        <v>553</v>
      </c>
    </row>
    <row r="323" s="2" customFormat="1">
      <c r="A323" s="37"/>
      <c r="B323" s="38"/>
      <c r="C323" s="39"/>
      <c r="D323" s="237" t="s">
        <v>158</v>
      </c>
      <c r="E323" s="39"/>
      <c r="F323" s="238" t="s">
        <v>552</v>
      </c>
      <c r="G323" s="39"/>
      <c r="H323" s="39"/>
      <c r="I323" s="239"/>
      <c r="J323" s="39"/>
      <c r="K323" s="39"/>
      <c r="L323" s="43"/>
      <c r="M323" s="240"/>
      <c r="N323" s="241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158</v>
      </c>
      <c r="AU323" s="16" t="s">
        <v>84</v>
      </c>
    </row>
    <row r="324" s="2" customFormat="1" ht="24.15" customHeight="1">
      <c r="A324" s="37"/>
      <c r="B324" s="38"/>
      <c r="C324" s="242" t="s">
        <v>554</v>
      </c>
      <c r="D324" s="242" t="s">
        <v>190</v>
      </c>
      <c r="E324" s="243" t="s">
        <v>555</v>
      </c>
      <c r="F324" s="244" t="s">
        <v>556</v>
      </c>
      <c r="G324" s="245" t="s">
        <v>186</v>
      </c>
      <c r="H324" s="246">
        <v>35</v>
      </c>
      <c r="I324" s="247"/>
      <c r="J324" s="248">
        <f>ROUND(I324*H324,2)</f>
        <v>0</v>
      </c>
      <c r="K324" s="244" t="s">
        <v>154</v>
      </c>
      <c r="L324" s="43"/>
      <c r="M324" s="249" t="s">
        <v>1</v>
      </c>
      <c r="N324" s="250" t="s">
        <v>40</v>
      </c>
      <c r="O324" s="90"/>
      <c r="P324" s="233">
        <f>O324*H324</f>
        <v>0</v>
      </c>
      <c r="Q324" s="233">
        <v>0</v>
      </c>
      <c r="R324" s="233">
        <f>Q324*H324</f>
        <v>0</v>
      </c>
      <c r="S324" s="233">
        <v>0</v>
      </c>
      <c r="T324" s="234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5" t="s">
        <v>193</v>
      </c>
      <c r="AT324" s="235" t="s">
        <v>190</v>
      </c>
      <c r="AU324" s="235" t="s">
        <v>84</v>
      </c>
      <c r="AY324" s="16" t="s">
        <v>148</v>
      </c>
      <c r="BE324" s="236">
        <f>IF(N324="základní",J324,0)</f>
        <v>0</v>
      </c>
      <c r="BF324" s="236">
        <f>IF(N324="snížená",J324,0)</f>
        <v>0</v>
      </c>
      <c r="BG324" s="236">
        <f>IF(N324="zákl. přenesená",J324,0)</f>
        <v>0</v>
      </c>
      <c r="BH324" s="236">
        <f>IF(N324="sníž. přenesená",J324,0)</f>
        <v>0</v>
      </c>
      <c r="BI324" s="236">
        <f>IF(N324="nulová",J324,0)</f>
        <v>0</v>
      </c>
      <c r="BJ324" s="16" t="s">
        <v>82</v>
      </c>
      <c r="BK324" s="236">
        <f>ROUND(I324*H324,2)</f>
        <v>0</v>
      </c>
      <c r="BL324" s="16" t="s">
        <v>193</v>
      </c>
      <c r="BM324" s="235" t="s">
        <v>557</v>
      </c>
    </row>
    <row r="325" s="2" customFormat="1">
      <c r="A325" s="37"/>
      <c r="B325" s="38"/>
      <c r="C325" s="39"/>
      <c r="D325" s="237" t="s">
        <v>158</v>
      </c>
      <c r="E325" s="39"/>
      <c r="F325" s="238" t="s">
        <v>556</v>
      </c>
      <c r="G325" s="39"/>
      <c r="H325" s="39"/>
      <c r="I325" s="239"/>
      <c r="J325" s="39"/>
      <c r="K325" s="39"/>
      <c r="L325" s="43"/>
      <c r="M325" s="240"/>
      <c r="N325" s="241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158</v>
      </c>
      <c r="AU325" s="16" t="s">
        <v>84</v>
      </c>
    </row>
    <row r="326" s="2" customFormat="1" ht="16.5" customHeight="1">
      <c r="A326" s="37"/>
      <c r="B326" s="38"/>
      <c r="C326" s="242" t="s">
        <v>558</v>
      </c>
      <c r="D326" s="242" t="s">
        <v>190</v>
      </c>
      <c r="E326" s="243" t="s">
        <v>559</v>
      </c>
      <c r="F326" s="244" t="s">
        <v>560</v>
      </c>
      <c r="G326" s="245" t="s">
        <v>186</v>
      </c>
      <c r="H326" s="246">
        <v>1</v>
      </c>
      <c r="I326" s="247"/>
      <c r="J326" s="248">
        <f>ROUND(I326*H326,2)</f>
        <v>0</v>
      </c>
      <c r="K326" s="244" t="s">
        <v>154</v>
      </c>
      <c r="L326" s="43"/>
      <c r="M326" s="249" t="s">
        <v>1</v>
      </c>
      <c r="N326" s="250" t="s">
        <v>40</v>
      </c>
      <c r="O326" s="90"/>
      <c r="P326" s="233">
        <f>O326*H326</f>
        <v>0</v>
      </c>
      <c r="Q326" s="233">
        <v>0</v>
      </c>
      <c r="R326" s="233">
        <f>Q326*H326</f>
        <v>0</v>
      </c>
      <c r="S326" s="233">
        <v>0</v>
      </c>
      <c r="T326" s="23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5" t="s">
        <v>193</v>
      </c>
      <c r="AT326" s="235" t="s">
        <v>190</v>
      </c>
      <c r="AU326" s="235" t="s">
        <v>84</v>
      </c>
      <c r="AY326" s="16" t="s">
        <v>148</v>
      </c>
      <c r="BE326" s="236">
        <f>IF(N326="základní",J326,0)</f>
        <v>0</v>
      </c>
      <c r="BF326" s="236">
        <f>IF(N326="snížená",J326,0)</f>
        <v>0</v>
      </c>
      <c r="BG326" s="236">
        <f>IF(N326="zákl. přenesená",J326,0)</f>
        <v>0</v>
      </c>
      <c r="BH326" s="236">
        <f>IF(N326="sníž. přenesená",J326,0)</f>
        <v>0</v>
      </c>
      <c r="BI326" s="236">
        <f>IF(N326="nulová",J326,0)</f>
        <v>0</v>
      </c>
      <c r="BJ326" s="16" t="s">
        <v>82</v>
      </c>
      <c r="BK326" s="236">
        <f>ROUND(I326*H326,2)</f>
        <v>0</v>
      </c>
      <c r="BL326" s="16" t="s">
        <v>193</v>
      </c>
      <c r="BM326" s="235" t="s">
        <v>561</v>
      </c>
    </row>
    <row r="327" s="2" customFormat="1">
      <c r="A327" s="37"/>
      <c r="B327" s="38"/>
      <c r="C327" s="39"/>
      <c r="D327" s="237" t="s">
        <v>158</v>
      </c>
      <c r="E327" s="39"/>
      <c r="F327" s="238" t="s">
        <v>560</v>
      </c>
      <c r="G327" s="39"/>
      <c r="H327" s="39"/>
      <c r="I327" s="239"/>
      <c r="J327" s="39"/>
      <c r="K327" s="39"/>
      <c r="L327" s="43"/>
      <c r="M327" s="240"/>
      <c r="N327" s="241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158</v>
      </c>
      <c r="AU327" s="16" t="s">
        <v>84</v>
      </c>
    </row>
    <row r="328" s="2" customFormat="1" ht="16.5" customHeight="1">
      <c r="A328" s="37"/>
      <c r="B328" s="38"/>
      <c r="C328" s="242" t="s">
        <v>562</v>
      </c>
      <c r="D328" s="242" t="s">
        <v>190</v>
      </c>
      <c r="E328" s="243" t="s">
        <v>563</v>
      </c>
      <c r="F328" s="244" t="s">
        <v>564</v>
      </c>
      <c r="G328" s="245" t="s">
        <v>186</v>
      </c>
      <c r="H328" s="246">
        <v>2</v>
      </c>
      <c r="I328" s="247"/>
      <c r="J328" s="248">
        <f>ROUND(I328*H328,2)</f>
        <v>0</v>
      </c>
      <c r="K328" s="244" t="s">
        <v>154</v>
      </c>
      <c r="L328" s="43"/>
      <c r="M328" s="249" t="s">
        <v>1</v>
      </c>
      <c r="N328" s="250" t="s">
        <v>40</v>
      </c>
      <c r="O328" s="90"/>
      <c r="P328" s="233">
        <f>O328*H328</f>
        <v>0</v>
      </c>
      <c r="Q328" s="233">
        <v>0</v>
      </c>
      <c r="R328" s="233">
        <f>Q328*H328</f>
        <v>0</v>
      </c>
      <c r="S328" s="233">
        <v>0</v>
      </c>
      <c r="T328" s="234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5" t="s">
        <v>193</v>
      </c>
      <c r="AT328" s="235" t="s">
        <v>190</v>
      </c>
      <c r="AU328" s="235" t="s">
        <v>84</v>
      </c>
      <c r="AY328" s="16" t="s">
        <v>148</v>
      </c>
      <c r="BE328" s="236">
        <f>IF(N328="základní",J328,0)</f>
        <v>0</v>
      </c>
      <c r="BF328" s="236">
        <f>IF(N328="snížená",J328,0)</f>
        <v>0</v>
      </c>
      <c r="BG328" s="236">
        <f>IF(N328="zákl. přenesená",J328,0)</f>
        <v>0</v>
      </c>
      <c r="BH328" s="236">
        <f>IF(N328="sníž. přenesená",J328,0)</f>
        <v>0</v>
      </c>
      <c r="BI328" s="236">
        <f>IF(N328="nulová",J328,0)</f>
        <v>0</v>
      </c>
      <c r="BJ328" s="16" t="s">
        <v>82</v>
      </c>
      <c r="BK328" s="236">
        <f>ROUND(I328*H328,2)</f>
        <v>0</v>
      </c>
      <c r="BL328" s="16" t="s">
        <v>193</v>
      </c>
      <c r="BM328" s="235" t="s">
        <v>565</v>
      </c>
    </row>
    <row r="329" s="2" customFormat="1">
      <c r="A329" s="37"/>
      <c r="B329" s="38"/>
      <c r="C329" s="39"/>
      <c r="D329" s="237" t="s">
        <v>158</v>
      </c>
      <c r="E329" s="39"/>
      <c r="F329" s="238" t="s">
        <v>564</v>
      </c>
      <c r="G329" s="39"/>
      <c r="H329" s="39"/>
      <c r="I329" s="239"/>
      <c r="J329" s="39"/>
      <c r="K329" s="39"/>
      <c r="L329" s="43"/>
      <c r="M329" s="240"/>
      <c r="N329" s="241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158</v>
      </c>
      <c r="AU329" s="16" t="s">
        <v>84</v>
      </c>
    </row>
    <row r="330" s="2" customFormat="1" ht="16.5" customHeight="1">
      <c r="A330" s="37"/>
      <c r="B330" s="38"/>
      <c r="C330" s="242" t="s">
        <v>193</v>
      </c>
      <c r="D330" s="242" t="s">
        <v>190</v>
      </c>
      <c r="E330" s="243" t="s">
        <v>566</v>
      </c>
      <c r="F330" s="244" t="s">
        <v>567</v>
      </c>
      <c r="G330" s="245" t="s">
        <v>186</v>
      </c>
      <c r="H330" s="246">
        <v>35</v>
      </c>
      <c r="I330" s="247"/>
      <c r="J330" s="248">
        <f>ROUND(I330*H330,2)</f>
        <v>0</v>
      </c>
      <c r="K330" s="244" t="s">
        <v>154</v>
      </c>
      <c r="L330" s="43"/>
      <c r="M330" s="249" t="s">
        <v>1</v>
      </c>
      <c r="N330" s="250" t="s">
        <v>40</v>
      </c>
      <c r="O330" s="90"/>
      <c r="P330" s="233">
        <f>O330*H330</f>
        <v>0</v>
      </c>
      <c r="Q330" s="233">
        <v>0</v>
      </c>
      <c r="R330" s="233">
        <f>Q330*H330</f>
        <v>0</v>
      </c>
      <c r="S330" s="233">
        <v>0</v>
      </c>
      <c r="T330" s="23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5" t="s">
        <v>193</v>
      </c>
      <c r="AT330" s="235" t="s">
        <v>190</v>
      </c>
      <c r="AU330" s="235" t="s">
        <v>84</v>
      </c>
      <c r="AY330" s="16" t="s">
        <v>148</v>
      </c>
      <c r="BE330" s="236">
        <f>IF(N330="základní",J330,0)</f>
        <v>0</v>
      </c>
      <c r="BF330" s="236">
        <f>IF(N330="snížená",J330,0)</f>
        <v>0</v>
      </c>
      <c r="BG330" s="236">
        <f>IF(N330="zákl. přenesená",J330,0)</f>
        <v>0</v>
      </c>
      <c r="BH330" s="236">
        <f>IF(N330="sníž. přenesená",J330,0)</f>
        <v>0</v>
      </c>
      <c r="BI330" s="236">
        <f>IF(N330="nulová",J330,0)</f>
        <v>0</v>
      </c>
      <c r="BJ330" s="16" t="s">
        <v>82</v>
      </c>
      <c r="BK330" s="236">
        <f>ROUND(I330*H330,2)</f>
        <v>0</v>
      </c>
      <c r="BL330" s="16" t="s">
        <v>193</v>
      </c>
      <c r="BM330" s="235" t="s">
        <v>568</v>
      </c>
    </row>
    <row r="331" s="2" customFormat="1">
      <c r="A331" s="37"/>
      <c r="B331" s="38"/>
      <c r="C331" s="39"/>
      <c r="D331" s="237" t="s">
        <v>158</v>
      </c>
      <c r="E331" s="39"/>
      <c r="F331" s="238" t="s">
        <v>567</v>
      </c>
      <c r="G331" s="39"/>
      <c r="H331" s="39"/>
      <c r="I331" s="239"/>
      <c r="J331" s="39"/>
      <c r="K331" s="39"/>
      <c r="L331" s="43"/>
      <c r="M331" s="240"/>
      <c r="N331" s="241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158</v>
      </c>
      <c r="AU331" s="16" t="s">
        <v>84</v>
      </c>
    </row>
    <row r="332" s="12" customFormat="1" ht="25.92" customHeight="1">
      <c r="A332" s="12"/>
      <c r="B332" s="209"/>
      <c r="C332" s="210"/>
      <c r="D332" s="211" t="s">
        <v>74</v>
      </c>
      <c r="E332" s="212" t="s">
        <v>569</v>
      </c>
      <c r="F332" s="212" t="s">
        <v>570</v>
      </c>
      <c r="G332" s="210"/>
      <c r="H332" s="210"/>
      <c r="I332" s="213"/>
      <c r="J332" s="214">
        <f>BK332</f>
        <v>0</v>
      </c>
      <c r="K332" s="210"/>
      <c r="L332" s="215"/>
      <c r="M332" s="216"/>
      <c r="N332" s="217"/>
      <c r="O332" s="217"/>
      <c r="P332" s="218">
        <f>SUM(P333:P350)</f>
        <v>0</v>
      </c>
      <c r="Q332" s="217"/>
      <c r="R332" s="218">
        <f>SUM(R333:R350)</f>
        <v>0</v>
      </c>
      <c r="S332" s="217"/>
      <c r="T332" s="219">
        <f>SUM(T333:T350)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0" t="s">
        <v>82</v>
      </c>
      <c r="AT332" s="221" t="s">
        <v>74</v>
      </c>
      <c r="AU332" s="221" t="s">
        <v>75</v>
      </c>
      <c r="AY332" s="220" t="s">
        <v>148</v>
      </c>
      <c r="BK332" s="222">
        <f>SUM(BK333:BK350)</f>
        <v>0</v>
      </c>
    </row>
    <row r="333" s="2" customFormat="1" ht="24.15" customHeight="1">
      <c r="A333" s="37"/>
      <c r="B333" s="38"/>
      <c r="C333" s="223" t="s">
        <v>571</v>
      </c>
      <c r="D333" s="223" t="s">
        <v>150</v>
      </c>
      <c r="E333" s="224" t="s">
        <v>310</v>
      </c>
      <c r="F333" s="225" t="s">
        <v>311</v>
      </c>
      <c r="G333" s="226" t="s">
        <v>186</v>
      </c>
      <c r="H333" s="227">
        <v>9</v>
      </c>
      <c r="I333" s="228"/>
      <c r="J333" s="229">
        <f>ROUND(I333*H333,2)</f>
        <v>0</v>
      </c>
      <c r="K333" s="225" t="s">
        <v>154</v>
      </c>
      <c r="L333" s="230"/>
      <c r="M333" s="231" t="s">
        <v>1</v>
      </c>
      <c r="N333" s="232" t="s">
        <v>40</v>
      </c>
      <c r="O333" s="90"/>
      <c r="P333" s="233">
        <f>O333*H333</f>
        <v>0</v>
      </c>
      <c r="Q333" s="233">
        <v>0</v>
      </c>
      <c r="R333" s="233">
        <f>Q333*H333</f>
        <v>0</v>
      </c>
      <c r="S333" s="233">
        <v>0</v>
      </c>
      <c r="T333" s="234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5" t="s">
        <v>187</v>
      </c>
      <c r="AT333" s="235" t="s">
        <v>150</v>
      </c>
      <c r="AU333" s="235" t="s">
        <v>82</v>
      </c>
      <c r="AY333" s="16" t="s">
        <v>148</v>
      </c>
      <c r="BE333" s="236">
        <f>IF(N333="základní",J333,0)</f>
        <v>0</v>
      </c>
      <c r="BF333" s="236">
        <f>IF(N333="snížená",J333,0)</f>
        <v>0</v>
      </c>
      <c r="BG333" s="236">
        <f>IF(N333="zákl. přenesená",J333,0)</f>
        <v>0</v>
      </c>
      <c r="BH333" s="236">
        <f>IF(N333="sníž. přenesená",J333,0)</f>
        <v>0</v>
      </c>
      <c r="BI333" s="236">
        <f>IF(N333="nulová",J333,0)</f>
        <v>0</v>
      </c>
      <c r="BJ333" s="16" t="s">
        <v>82</v>
      </c>
      <c r="BK333" s="236">
        <f>ROUND(I333*H333,2)</f>
        <v>0</v>
      </c>
      <c r="BL333" s="16" t="s">
        <v>187</v>
      </c>
      <c r="BM333" s="235" t="s">
        <v>572</v>
      </c>
    </row>
    <row r="334" s="2" customFormat="1">
      <c r="A334" s="37"/>
      <c r="B334" s="38"/>
      <c r="C334" s="39"/>
      <c r="D334" s="237" t="s">
        <v>158</v>
      </c>
      <c r="E334" s="39"/>
      <c r="F334" s="238" t="s">
        <v>311</v>
      </c>
      <c r="G334" s="39"/>
      <c r="H334" s="39"/>
      <c r="I334" s="239"/>
      <c r="J334" s="39"/>
      <c r="K334" s="39"/>
      <c r="L334" s="43"/>
      <c r="M334" s="240"/>
      <c r="N334" s="241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158</v>
      </c>
      <c r="AU334" s="16" t="s">
        <v>82</v>
      </c>
    </row>
    <row r="335" s="2" customFormat="1" ht="24.15" customHeight="1">
      <c r="A335" s="37"/>
      <c r="B335" s="38"/>
      <c r="C335" s="223" t="s">
        <v>573</v>
      </c>
      <c r="D335" s="223" t="s">
        <v>150</v>
      </c>
      <c r="E335" s="224" t="s">
        <v>480</v>
      </c>
      <c r="F335" s="225" t="s">
        <v>481</v>
      </c>
      <c r="G335" s="226" t="s">
        <v>186</v>
      </c>
      <c r="H335" s="227">
        <v>1</v>
      </c>
      <c r="I335" s="228"/>
      <c r="J335" s="229">
        <f>ROUND(I335*H335,2)</f>
        <v>0</v>
      </c>
      <c r="K335" s="225" t="s">
        <v>154</v>
      </c>
      <c r="L335" s="230"/>
      <c r="M335" s="231" t="s">
        <v>1</v>
      </c>
      <c r="N335" s="232" t="s">
        <v>40</v>
      </c>
      <c r="O335" s="90"/>
      <c r="P335" s="233">
        <f>O335*H335</f>
        <v>0</v>
      </c>
      <c r="Q335" s="233">
        <v>0</v>
      </c>
      <c r="R335" s="233">
        <f>Q335*H335</f>
        <v>0</v>
      </c>
      <c r="S335" s="233">
        <v>0</v>
      </c>
      <c r="T335" s="23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5" t="s">
        <v>187</v>
      </c>
      <c r="AT335" s="235" t="s">
        <v>150</v>
      </c>
      <c r="AU335" s="235" t="s">
        <v>82</v>
      </c>
      <c r="AY335" s="16" t="s">
        <v>148</v>
      </c>
      <c r="BE335" s="236">
        <f>IF(N335="základní",J335,0)</f>
        <v>0</v>
      </c>
      <c r="BF335" s="236">
        <f>IF(N335="snížená",J335,0)</f>
        <v>0</v>
      </c>
      <c r="BG335" s="236">
        <f>IF(N335="zákl. přenesená",J335,0)</f>
        <v>0</v>
      </c>
      <c r="BH335" s="236">
        <f>IF(N335="sníž. přenesená",J335,0)</f>
        <v>0</v>
      </c>
      <c r="BI335" s="236">
        <f>IF(N335="nulová",J335,0)</f>
        <v>0</v>
      </c>
      <c r="BJ335" s="16" t="s">
        <v>82</v>
      </c>
      <c r="BK335" s="236">
        <f>ROUND(I335*H335,2)</f>
        <v>0</v>
      </c>
      <c r="BL335" s="16" t="s">
        <v>187</v>
      </c>
      <c r="BM335" s="235" t="s">
        <v>574</v>
      </c>
    </row>
    <row r="336" s="2" customFormat="1">
      <c r="A336" s="37"/>
      <c r="B336" s="38"/>
      <c r="C336" s="39"/>
      <c r="D336" s="237" t="s">
        <v>158</v>
      </c>
      <c r="E336" s="39"/>
      <c r="F336" s="238" t="s">
        <v>481</v>
      </c>
      <c r="G336" s="39"/>
      <c r="H336" s="39"/>
      <c r="I336" s="239"/>
      <c r="J336" s="39"/>
      <c r="K336" s="39"/>
      <c r="L336" s="43"/>
      <c r="M336" s="240"/>
      <c r="N336" s="241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158</v>
      </c>
      <c r="AU336" s="16" t="s">
        <v>82</v>
      </c>
    </row>
    <row r="337" s="2" customFormat="1" ht="44.25" customHeight="1">
      <c r="A337" s="37"/>
      <c r="B337" s="38"/>
      <c r="C337" s="223" t="s">
        <v>575</v>
      </c>
      <c r="D337" s="223" t="s">
        <v>150</v>
      </c>
      <c r="E337" s="224" t="s">
        <v>576</v>
      </c>
      <c r="F337" s="225" t="s">
        <v>577</v>
      </c>
      <c r="G337" s="226" t="s">
        <v>186</v>
      </c>
      <c r="H337" s="227">
        <v>2</v>
      </c>
      <c r="I337" s="228"/>
      <c r="J337" s="229">
        <f>ROUND(I337*H337,2)</f>
        <v>0</v>
      </c>
      <c r="K337" s="225" t="s">
        <v>154</v>
      </c>
      <c r="L337" s="230"/>
      <c r="M337" s="231" t="s">
        <v>1</v>
      </c>
      <c r="N337" s="232" t="s">
        <v>40</v>
      </c>
      <c r="O337" s="90"/>
      <c r="P337" s="233">
        <f>O337*H337</f>
        <v>0</v>
      </c>
      <c r="Q337" s="233">
        <v>0</v>
      </c>
      <c r="R337" s="233">
        <f>Q337*H337</f>
        <v>0</v>
      </c>
      <c r="S337" s="233">
        <v>0</v>
      </c>
      <c r="T337" s="23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5" t="s">
        <v>187</v>
      </c>
      <c r="AT337" s="235" t="s">
        <v>150</v>
      </c>
      <c r="AU337" s="235" t="s">
        <v>82</v>
      </c>
      <c r="AY337" s="16" t="s">
        <v>148</v>
      </c>
      <c r="BE337" s="236">
        <f>IF(N337="základní",J337,0)</f>
        <v>0</v>
      </c>
      <c r="BF337" s="236">
        <f>IF(N337="snížená",J337,0)</f>
        <v>0</v>
      </c>
      <c r="BG337" s="236">
        <f>IF(N337="zákl. přenesená",J337,0)</f>
        <v>0</v>
      </c>
      <c r="BH337" s="236">
        <f>IF(N337="sníž. přenesená",J337,0)</f>
        <v>0</v>
      </c>
      <c r="BI337" s="236">
        <f>IF(N337="nulová",J337,0)</f>
        <v>0</v>
      </c>
      <c r="BJ337" s="16" t="s">
        <v>82</v>
      </c>
      <c r="BK337" s="236">
        <f>ROUND(I337*H337,2)</f>
        <v>0</v>
      </c>
      <c r="BL337" s="16" t="s">
        <v>187</v>
      </c>
      <c r="BM337" s="235" t="s">
        <v>578</v>
      </c>
    </row>
    <row r="338" s="2" customFormat="1">
      <c r="A338" s="37"/>
      <c r="B338" s="38"/>
      <c r="C338" s="39"/>
      <c r="D338" s="237" t="s">
        <v>158</v>
      </c>
      <c r="E338" s="39"/>
      <c r="F338" s="238" t="s">
        <v>577</v>
      </c>
      <c r="G338" s="39"/>
      <c r="H338" s="39"/>
      <c r="I338" s="239"/>
      <c r="J338" s="39"/>
      <c r="K338" s="39"/>
      <c r="L338" s="43"/>
      <c r="M338" s="240"/>
      <c r="N338" s="241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158</v>
      </c>
      <c r="AU338" s="16" t="s">
        <v>82</v>
      </c>
    </row>
    <row r="339" s="2" customFormat="1" ht="21.75" customHeight="1">
      <c r="A339" s="37"/>
      <c r="B339" s="38"/>
      <c r="C339" s="242" t="s">
        <v>579</v>
      </c>
      <c r="D339" s="242" t="s">
        <v>190</v>
      </c>
      <c r="E339" s="243" t="s">
        <v>317</v>
      </c>
      <c r="F339" s="244" t="s">
        <v>318</v>
      </c>
      <c r="G339" s="245" t="s">
        <v>186</v>
      </c>
      <c r="H339" s="246">
        <v>9</v>
      </c>
      <c r="I339" s="247"/>
      <c r="J339" s="248">
        <f>ROUND(I339*H339,2)</f>
        <v>0</v>
      </c>
      <c r="K339" s="244" t="s">
        <v>154</v>
      </c>
      <c r="L339" s="43"/>
      <c r="M339" s="249" t="s">
        <v>1</v>
      </c>
      <c r="N339" s="250" t="s">
        <v>40</v>
      </c>
      <c r="O339" s="90"/>
      <c r="P339" s="233">
        <f>O339*H339</f>
        <v>0</v>
      </c>
      <c r="Q339" s="233">
        <v>0</v>
      </c>
      <c r="R339" s="233">
        <f>Q339*H339</f>
        <v>0</v>
      </c>
      <c r="S339" s="233">
        <v>0</v>
      </c>
      <c r="T339" s="23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5" t="s">
        <v>156</v>
      </c>
      <c r="AT339" s="235" t="s">
        <v>190</v>
      </c>
      <c r="AU339" s="235" t="s">
        <v>82</v>
      </c>
      <c r="AY339" s="16" t="s">
        <v>148</v>
      </c>
      <c r="BE339" s="236">
        <f>IF(N339="základní",J339,0)</f>
        <v>0</v>
      </c>
      <c r="BF339" s="236">
        <f>IF(N339="snížená",J339,0)</f>
        <v>0</v>
      </c>
      <c r="BG339" s="236">
        <f>IF(N339="zákl. přenesená",J339,0)</f>
        <v>0</v>
      </c>
      <c r="BH339" s="236">
        <f>IF(N339="sníž. přenesená",J339,0)</f>
        <v>0</v>
      </c>
      <c r="BI339" s="236">
        <f>IF(N339="nulová",J339,0)</f>
        <v>0</v>
      </c>
      <c r="BJ339" s="16" t="s">
        <v>82</v>
      </c>
      <c r="BK339" s="236">
        <f>ROUND(I339*H339,2)</f>
        <v>0</v>
      </c>
      <c r="BL339" s="16" t="s">
        <v>156</v>
      </c>
      <c r="BM339" s="235" t="s">
        <v>580</v>
      </c>
    </row>
    <row r="340" s="2" customFormat="1">
      <c r="A340" s="37"/>
      <c r="B340" s="38"/>
      <c r="C340" s="39"/>
      <c r="D340" s="237" t="s">
        <v>158</v>
      </c>
      <c r="E340" s="39"/>
      <c r="F340" s="238" t="s">
        <v>320</v>
      </c>
      <c r="G340" s="39"/>
      <c r="H340" s="39"/>
      <c r="I340" s="239"/>
      <c r="J340" s="39"/>
      <c r="K340" s="39"/>
      <c r="L340" s="43"/>
      <c r="M340" s="240"/>
      <c r="N340" s="241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158</v>
      </c>
      <c r="AU340" s="16" t="s">
        <v>82</v>
      </c>
    </row>
    <row r="341" s="2" customFormat="1" ht="16.5" customHeight="1">
      <c r="A341" s="37"/>
      <c r="B341" s="38"/>
      <c r="C341" s="242" t="s">
        <v>581</v>
      </c>
      <c r="D341" s="242" t="s">
        <v>190</v>
      </c>
      <c r="E341" s="243" t="s">
        <v>489</v>
      </c>
      <c r="F341" s="244" t="s">
        <v>490</v>
      </c>
      <c r="G341" s="245" t="s">
        <v>186</v>
      </c>
      <c r="H341" s="246">
        <v>1</v>
      </c>
      <c r="I341" s="247"/>
      <c r="J341" s="248">
        <f>ROUND(I341*H341,2)</f>
        <v>0</v>
      </c>
      <c r="K341" s="244" t="s">
        <v>154</v>
      </c>
      <c r="L341" s="43"/>
      <c r="M341" s="249" t="s">
        <v>1</v>
      </c>
      <c r="N341" s="250" t="s">
        <v>40</v>
      </c>
      <c r="O341" s="90"/>
      <c r="P341" s="233">
        <f>O341*H341</f>
        <v>0</v>
      </c>
      <c r="Q341" s="233">
        <v>0</v>
      </c>
      <c r="R341" s="233">
        <f>Q341*H341</f>
        <v>0</v>
      </c>
      <c r="S341" s="233">
        <v>0</v>
      </c>
      <c r="T341" s="23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5" t="s">
        <v>156</v>
      </c>
      <c r="AT341" s="235" t="s">
        <v>190</v>
      </c>
      <c r="AU341" s="235" t="s">
        <v>82</v>
      </c>
      <c r="AY341" s="16" t="s">
        <v>148</v>
      </c>
      <c r="BE341" s="236">
        <f>IF(N341="základní",J341,0)</f>
        <v>0</v>
      </c>
      <c r="BF341" s="236">
        <f>IF(N341="snížená",J341,0)</f>
        <v>0</v>
      </c>
      <c r="BG341" s="236">
        <f>IF(N341="zákl. přenesená",J341,0)</f>
        <v>0</v>
      </c>
      <c r="BH341" s="236">
        <f>IF(N341="sníž. přenesená",J341,0)</f>
        <v>0</v>
      </c>
      <c r="BI341" s="236">
        <f>IF(N341="nulová",J341,0)</f>
        <v>0</v>
      </c>
      <c r="BJ341" s="16" t="s">
        <v>82</v>
      </c>
      <c r="BK341" s="236">
        <f>ROUND(I341*H341,2)</f>
        <v>0</v>
      </c>
      <c r="BL341" s="16" t="s">
        <v>156</v>
      </c>
      <c r="BM341" s="235" t="s">
        <v>582</v>
      </c>
    </row>
    <row r="342" s="2" customFormat="1">
      <c r="A342" s="37"/>
      <c r="B342" s="38"/>
      <c r="C342" s="39"/>
      <c r="D342" s="237" t="s">
        <v>158</v>
      </c>
      <c r="E342" s="39"/>
      <c r="F342" s="238" t="s">
        <v>492</v>
      </c>
      <c r="G342" s="39"/>
      <c r="H342" s="39"/>
      <c r="I342" s="239"/>
      <c r="J342" s="39"/>
      <c r="K342" s="39"/>
      <c r="L342" s="43"/>
      <c r="M342" s="240"/>
      <c r="N342" s="241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158</v>
      </c>
      <c r="AU342" s="16" t="s">
        <v>82</v>
      </c>
    </row>
    <row r="343" s="2" customFormat="1" ht="24.15" customHeight="1">
      <c r="A343" s="37"/>
      <c r="B343" s="38"/>
      <c r="C343" s="242" t="s">
        <v>583</v>
      </c>
      <c r="D343" s="242" t="s">
        <v>190</v>
      </c>
      <c r="E343" s="243" t="s">
        <v>584</v>
      </c>
      <c r="F343" s="244" t="s">
        <v>585</v>
      </c>
      <c r="G343" s="245" t="s">
        <v>186</v>
      </c>
      <c r="H343" s="246">
        <v>9</v>
      </c>
      <c r="I343" s="247"/>
      <c r="J343" s="248">
        <f>ROUND(I343*H343,2)</f>
        <v>0</v>
      </c>
      <c r="K343" s="244" t="s">
        <v>154</v>
      </c>
      <c r="L343" s="43"/>
      <c r="M343" s="249" t="s">
        <v>1</v>
      </c>
      <c r="N343" s="250" t="s">
        <v>40</v>
      </c>
      <c r="O343" s="90"/>
      <c r="P343" s="233">
        <f>O343*H343</f>
        <v>0</v>
      </c>
      <c r="Q343" s="233">
        <v>0</v>
      </c>
      <c r="R343" s="233">
        <f>Q343*H343</f>
        <v>0</v>
      </c>
      <c r="S343" s="233">
        <v>0</v>
      </c>
      <c r="T343" s="23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5" t="s">
        <v>156</v>
      </c>
      <c r="AT343" s="235" t="s">
        <v>190</v>
      </c>
      <c r="AU343" s="235" t="s">
        <v>82</v>
      </c>
      <c r="AY343" s="16" t="s">
        <v>148</v>
      </c>
      <c r="BE343" s="236">
        <f>IF(N343="základní",J343,0)</f>
        <v>0</v>
      </c>
      <c r="BF343" s="236">
        <f>IF(N343="snížená",J343,0)</f>
        <v>0</v>
      </c>
      <c r="BG343" s="236">
        <f>IF(N343="zákl. přenesená",J343,0)</f>
        <v>0</v>
      </c>
      <c r="BH343" s="236">
        <f>IF(N343="sníž. přenesená",J343,0)</f>
        <v>0</v>
      </c>
      <c r="BI343" s="236">
        <f>IF(N343="nulová",J343,0)</f>
        <v>0</v>
      </c>
      <c r="BJ343" s="16" t="s">
        <v>82</v>
      </c>
      <c r="BK343" s="236">
        <f>ROUND(I343*H343,2)</f>
        <v>0</v>
      </c>
      <c r="BL343" s="16" t="s">
        <v>156</v>
      </c>
      <c r="BM343" s="235" t="s">
        <v>586</v>
      </c>
    </row>
    <row r="344" s="2" customFormat="1">
      <c r="A344" s="37"/>
      <c r="B344" s="38"/>
      <c r="C344" s="39"/>
      <c r="D344" s="237" t="s">
        <v>158</v>
      </c>
      <c r="E344" s="39"/>
      <c r="F344" s="238" t="s">
        <v>585</v>
      </c>
      <c r="G344" s="39"/>
      <c r="H344" s="39"/>
      <c r="I344" s="239"/>
      <c r="J344" s="39"/>
      <c r="K344" s="39"/>
      <c r="L344" s="43"/>
      <c r="M344" s="240"/>
      <c r="N344" s="241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158</v>
      </c>
      <c r="AU344" s="16" t="s">
        <v>82</v>
      </c>
    </row>
    <row r="345" s="2" customFormat="1" ht="24.15" customHeight="1">
      <c r="A345" s="37"/>
      <c r="B345" s="38"/>
      <c r="C345" s="242" t="s">
        <v>587</v>
      </c>
      <c r="D345" s="242" t="s">
        <v>190</v>
      </c>
      <c r="E345" s="243" t="s">
        <v>484</v>
      </c>
      <c r="F345" s="244" t="s">
        <v>485</v>
      </c>
      <c r="G345" s="245" t="s">
        <v>186</v>
      </c>
      <c r="H345" s="246">
        <v>1</v>
      </c>
      <c r="I345" s="247"/>
      <c r="J345" s="248">
        <f>ROUND(I345*H345,2)</f>
        <v>0</v>
      </c>
      <c r="K345" s="244" t="s">
        <v>154</v>
      </c>
      <c r="L345" s="43"/>
      <c r="M345" s="249" t="s">
        <v>1</v>
      </c>
      <c r="N345" s="250" t="s">
        <v>40</v>
      </c>
      <c r="O345" s="90"/>
      <c r="P345" s="233">
        <f>O345*H345</f>
        <v>0</v>
      </c>
      <c r="Q345" s="233">
        <v>0</v>
      </c>
      <c r="R345" s="233">
        <f>Q345*H345</f>
        <v>0</v>
      </c>
      <c r="S345" s="233">
        <v>0</v>
      </c>
      <c r="T345" s="23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5" t="s">
        <v>156</v>
      </c>
      <c r="AT345" s="235" t="s">
        <v>190</v>
      </c>
      <c r="AU345" s="235" t="s">
        <v>82</v>
      </c>
      <c r="AY345" s="16" t="s">
        <v>148</v>
      </c>
      <c r="BE345" s="236">
        <f>IF(N345="základní",J345,0)</f>
        <v>0</v>
      </c>
      <c r="BF345" s="236">
        <f>IF(N345="snížená",J345,0)</f>
        <v>0</v>
      </c>
      <c r="BG345" s="236">
        <f>IF(N345="zákl. přenesená",J345,0)</f>
        <v>0</v>
      </c>
      <c r="BH345" s="236">
        <f>IF(N345="sníž. přenesená",J345,0)</f>
        <v>0</v>
      </c>
      <c r="BI345" s="236">
        <f>IF(N345="nulová",J345,0)</f>
        <v>0</v>
      </c>
      <c r="BJ345" s="16" t="s">
        <v>82</v>
      </c>
      <c r="BK345" s="236">
        <f>ROUND(I345*H345,2)</f>
        <v>0</v>
      </c>
      <c r="BL345" s="16" t="s">
        <v>156</v>
      </c>
      <c r="BM345" s="235" t="s">
        <v>588</v>
      </c>
    </row>
    <row r="346" s="2" customFormat="1">
      <c r="A346" s="37"/>
      <c r="B346" s="38"/>
      <c r="C346" s="39"/>
      <c r="D346" s="237" t="s">
        <v>158</v>
      </c>
      <c r="E346" s="39"/>
      <c r="F346" s="238" t="s">
        <v>487</v>
      </c>
      <c r="G346" s="39"/>
      <c r="H346" s="39"/>
      <c r="I346" s="239"/>
      <c r="J346" s="39"/>
      <c r="K346" s="39"/>
      <c r="L346" s="43"/>
      <c r="M346" s="240"/>
      <c r="N346" s="241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158</v>
      </c>
      <c r="AU346" s="16" t="s">
        <v>82</v>
      </c>
    </row>
    <row r="347" s="2" customFormat="1" ht="24.15" customHeight="1">
      <c r="A347" s="37"/>
      <c r="B347" s="38"/>
      <c r="C347" s="242" t="s">
        <v>589</v>
      </c>
      <c r="D347" s="242" t="s">
        <v>190</v>
      </c>
      <c r="E347" s="243" t="s">
        <v>590</v>
      </c>
      <c r="F347" s="244" t="s">
        <v>591</v>
      </c>
      <c r="G347" s="245" t="s">
        <v>186</v>
      </c>
      <c r="H347" s="246">
        <v>1</v>
      </c>
      <c r="I347" s="247"/>
      <c r="J347" s="248">
        <f>ROUND(I347*H347,2)</f>
        <v>0</v>
      </c>
      <c r="K347" s="244" t="s">
        <v>154</v>
      </c>
      <c r="L347" s="43"/>
      <c r="M347" s="249" t="s">
        <v>1</v>
      </c>
      <c r="N347" s="250" t="s">
        <v>40</v>
      </c>
      <c r="O347" s="90"/>
      <c r="P347" s="233">
        <f>O347*H347</f>
        <v>0</v>
      </c>
      <c r="Q347" s="233">
        <v>0</v>
      </c>
      <c r="R347" s="233">
        <f>Q347*H347</f>
        <v>0</v>
      </c>
      <c r="S347" s="233">
        <v>0</v>
      </c>
      <c r="T347" s="23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5" t="s">
        <v>156</v>
      </c>
      <c r="AT347" s="235" t="s">
        <v>190</v>
      </c>
      <c r="AU347" s="235" t="s">
        <v>82</v>
      </c>
      <c r="AY347" s="16" t="s">
        <v>148</v>
      </c>
      <c r="BE347" s="236">
        <f>IF(N347="základní",J347,0)</f>
        <v>0</v>
      </c>
      <c r="BF347" s="236">
        <f>IF(N347="snížená",J347,0)</f>
        <v>0</v>
      </c>
      <c r="BG347" s="236">
        <f>IF(N347="zákl. přenesená",J347,0)</f>
        <v>0</v>
      </c>
      <c r="BH347" s="236">
        <f>IF(N347="sníž. přenesená",J347,0)</f>
        <v>0</v>
      </c>
      <c r="BI347" s="236">
        <f>IF(N347="nulová",J347,0)</f>
        <v>0</v>
      </c>
      <c r="BJ347" s="16" t="s">
        <v>82</v>
      </c>
      <c r="BK347" s="236">
        <f>ROUND(I347*H347,2)</f>
        <v>0</v>
      </c>
      <c r="BL347" s="16" t="s">
        <v>156</v>
      </c>
      <c r="BM347" s="235" t="s">
        <v>592</v>
      </c>
    </row>
    <row r="348" s="2" customFormat="1">
      <c r="A348" s="37"/>
      <c r="B348" s="38"/>
      <c r="C348" s="39"/>
      <c r="D348" s="237" t="s">
        <v>158</v>
      </c>
      <c r="E348" s="39"/>
      <c r="F348" s="238" t="s">
        <v>591</v>
      </c>
      <c r="G348" s="39"/>
      <c r="H348" s="39"/>
      <c r="I348" s="239"/>
      <c r="J348" s="39"/>
      <c r="K348" s="39"/>
      <c r="L348" s="43"/>
      <c r="M348" s="240"/>
      <c r="N348" s="241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158</v>
      </c>
      <c r="AU348" s="16" t="s">
        <v>82</v>
      </c>
    </row>
    <row r="349" s="2" customFormat="1" ht="33" customHeight="1">
      <c r="A349" s="37"/>
      <c r="B349" s="38"/>
      <c r="C349" s="242" t="s">
        <v>593</v>
      </c>
      <c r="D349" s="242" t="s">
        <v>190</v>
      </c>
      <c r="E349" s="243" t="s">
        <v>594</v>
      </c>
      <c r="F349" s="244" t="s">
        <v>595</v>
      </c>
      <c r="G349" s="245" t="s">
        <v>186</v>
      </c>
      <c r="H349" s="246">
        <v>1</v>
      </c>
      <c r="I349" s="247"/>
      <c r="J349" s="248">
        <f>ROUND(I349*H349,2)</f>
        <v>0</v>
      </c>
      <c r="K349" s="244" t="s">
        <v>154</v>
      </c>
      <c r="L349" s="43"/>
      <c r="M349" s="249" t="s">
        <v>1</v>
      </c>
      <c r="N349" s="250" t="s">
        <v>40</v>
      </c>
      <c r="O349" s="90"/>
      <c r="P349" s="233">
        <f>O349*H349</f>
        <v>0</v>
      </c>
      <c r="Q349" s="233">
        <v>0</v>
      </c>
      <c r="R349" s="233">
        <f>Q349*H349</f>
        <v>0</v>
      </c>
      <c r="S349" s="233">
        <v>0</v>
      </c>
      <c r="T349" s="23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5" t="s">
        <v>156</v>
      </c>
      <c r="AT349" s="235" t="s">
        <v>190</v>
      </c>
      <c r="AU349" s="235" t="s">
        <v>82</v>
      </c>
      <c r="AY349" s="16" t="s">
        <v>148</v>
      </c>
      <c r="BE349" s="236">
        <f>IF(N349="základní",J349,0)</f>
        <v>0</v>
      </c>
      <c r="BF349" s="236">
        <f>IF(N349="snížená",J349,0)</f>
        <v>0</v>
      </c>
      <c r="BG349" s="236">
        <f>IF(N349="zákl. přenesená",J349,0)</f>
        <v>0</v>
      </c>
      <c r="BH349" s="236">
        <f>IF(N349="sníž. přenesená",J349,0)</f>
        <v>0</v>
      </c>
      <c r="BI349" s="236">
        <f>IF(N349="nulová",J349,0)</f>
        <v>0</v>
      </c>
      <c r="BJ349" s="16" t="s">
        <v>82</v>
      </c>
      <c r="BK349" s="236">
        <f>ROUND(I349*H349,2)</f>
        <v>0</v>
      </c>
      <c r="BL349" s="16" t="s">
        <v>156</v>
      </c>
      <c r="BM349" s="235" t="s">
        <v>596</v>
      </c>
    </row>
    <row r="350" s="2" customFormat="1">
      <c r="A350" s="37"/>
      <c r="B350" s="38"/>
      <c r="C350" s="39"/>
      <c r="D350" s="237" t="s">
        <v>158</v>
      </c>
      <c r="E350" s="39"/>
      <c r="F350" s="238" t="s">
        <v>595</v>
      </c>
      <c r="G350" s="39"/>
      <c r="H350" s="39"/>
      <c r="I350" s="239"/>
      <c r="J350" s="39"/>
      <c r="K350" s="39"/>
      <c r="L350" s="43"/>
      <c r="M350" s="240"/>
      <c r="N350" s="241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158</v>
      </c>
      <c r="AU350" s="16" t="s">
        <v>82</v>
      </c>
    </row>
    <row r="351" s="12" customFormat="1" ht="25.92" customHeight="1">
      <c r="A351" s="12"/>
      <c r="B351" s="209"/>
      <c r="C351" s="210"/>
      <c r="D351" s="211" t="s">
        <v>74</v>
      </c>
      <c r="E351" s="212" t="s">
        <v>597</v>
      </c>
      <c r="F351" s="212" t="s">
        <v>598</v>
      </c>
      <c r="G351" s="210"/>
      <c r="H351" s="210"/>
      <c r="I351" s="213"/>
      <c r="J351" s="214">
        <f>BK351</f>
        <v>0</v>
      </c>
      <c r="K351" s="210"/>
      <c r="L351" s="215"/>
      <c r="M351" s="216"/>
      <c r="N351" s="217"/>
      <c r="O351" s="217"/>
      <c r="P351" s="218">
        <f>SUM(P352:P389)</f>
        <v>0</v>
      </c>
      <c r="Q351" s="217"/>
      <c r="R351" s="218">
        <f>SUM(R352:R389)</f>
        <v>0</v>
      </c>
      <c r="S351" s="217"/>
      <c r="T351" s="219">
        <f>SUM(T352:T389)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0" t="s">
        <v>156</v>
      </c>
      <c r="AT351" s="221" t="s">
        <v>74</v>
      </c>
      <c r="AU351" s="221" t="s">
        <v>75</v>
      </c>
      <c r="AY351" s="220" t="s">
        <v>148</v>
      </c>
      <c r="BK351" s="222">
        <f>SUM(BK352:BK389)</f>
        <v>0</v>
      </c>
    </row>
    <row r="352" s="2" customFormat="1" ht="16.5" customHeight="1">
      <c r="A352" s="37"/>
      <c r="B352" s="38"/>
      <c r="C352" s="242" t="s">
        <v>599</v>
      </c>
      <c r="D352" s="242" t="s">
        <v>190</v>
      </c>
      <c r="E352" s="243" t="s">
        <v>600</v>
      </c>
      <c r="F352" s="244" t="s">
        <v>601</v>
      </c>
      <c r="G352" s="245" t="s">
        <v>186</v>
      </c>
      <c r="H352" s="246">
        <v>2</v>
      </c>
      <c r="I352" s="247"/>
      <c r="J352" s="248">
        <f>ROUND(I352*H352,2)</f>
        <v>0</v>
      </c>
      <c r="K352" s="244" t="s">
        <v>154</v>
      </c>
      <c r="L352" s="43"/>
      <c r="M352" s="249" t="s">
        <v>1</v>
      </c>
      <c r="N352" s="250" t="s">
        <v>40</v>
      </c>
      <c r="O352" s="90"/>
      <c r="P352" s="233">
        <f>O352*H352</f>
        <v>0</v>
      </c>
      <c r="Q352" s="233">
        <v>0</v>
      </c>
      <c r="R352" s="233">
        <f>Q352*H352</f>
        <v>0</v>
      </c>
      <c r="S352" s="233">
        <v>0</v>
      </c>
      <c r="T352" s="234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5" t="s">
        <v>221</v>
      </c>
      <c r="AT352" s="235" t="s">
        <v>190</v>
      </c>
      <c r="AU352" s="235" t="s">
        <v>82</v>
      </c>
      <c r="AY352" s="16" t="s">
        <v>148</v>
      </c>
      <c r="BE352" s="236">
        <f>IF(N352="základní",J352,0)</f>
        <v>0</v>
      </c>
      <c r="BF352" s="236">
        <f>IF(N352="snížená",J352,0)</f>
        <v>0</v>
      </c>
      <c r="BG352" s="236">
        <f>IF(N352="zákl. přenesená",J352,0)</f>
        <v>0</v>
      </c>
      <c r="BH352" s="236">
        <f>IF(N352="sníž. přenesená",J352,0)</f>
        <v>0</v>
      </c>
      <c r="BI352" s="236">
        <f>IF(N352="nulová",J352,0)</f>
        <v>0</v>
      </c>
      <c r="BJ352" s="16" t="s">
        <v>82</v>
      </c>
      <c r="BK352" s="236">
        <f>ROUND(I352*H352,2)</f>
        <v>0</v>
      </c>
      <c r="BL352" s="16" t="s">
        <v>221</v>
      </c>
      <c r="BM352" s="235" t="s">
        <v>602</v>
      </c>
    </row>
    <row r="353" s="2" customFormat="1">
      <c r="A353" s="37"/>
      <c r="B353" s="38"/>
      <c r="C353" s="39"/>
      <c r="D353" s="237" t="s">
        <v>158</v>
      </c>
      <c r="E353" s="39"/>
      <c r="F353" s="238" t="s">
        <v>603</v>
      </c>
      <c r="G353" s="39"/>
      <c r="H353" s="39"/>
      <c r="I353" s="239"/>
      <c r="J353" s="39"/>
      <c r="K353" s="39"/>
      <c r="L353" s="43"/>
      <c r="M353" s="240"/>
      <c r="N353" s="241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158</v>
      </c>
      <c r="AU353" s="16" t="s">
        <v>82</v>
      </c>
    </row>
    <row r="354" s="2" customFormat="1" ht="24.15" customHeight="1">
      <c r="A354" s="37"/>
      <c r="B354" s="38"/>
      <c r="C354" s="242" t="s">
        <v>604</v>
      </c>
      <c r="D354" s="242" t="s">
        <v>190</v>
      </c>
      <c r="E354" s="243" t="s">
        <v>590</v>
      </c>
      <c r="F354" s="244" t="s">
        <v>591</v>
      </c>
      <c r="G354" s="245" t="s">
        <v>186</v>
      </c>
      <c r="H354" s="246">
        <v>1</v>
      </c>
      <c r="I354" s="247"/>
      <c r="J354" s="248">
        <f>ROUND(I354*H354,2)</f>
        <v>0</v>
      </c>
      <c r="K354" s="244" t="s">
        <v>154</v>
      </c>
      <c r="L354" s="43"/>
      <c r="M354" s="249" t="s">
        <v>1</v>
      </c>
      <c r="N354" s="250" t="s">
        <v>40</v>
      </c>
      <c r="O354" s="90"/>
      <c r="P354" s="233">
        <f>O354*H354</f>
        <v>0</v>
      </c>
      <c r="Q354" s="233">
        <v>0</v>
      </c>
      <c r="R354" s="233">
        <f>Q354*H354</f>
        <v>0</v>
      </c>
      <c r="S354" s="233">
        <v>0</v>
      </c>
      <c r="T354" s="234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5" t="s">
        <v>221</v>
      </c>
      <c r="AT354" s="235" t="s">
        <v>190</v>
      </c>
      <c r="AU354" s="235" t="s">
        <v>82</v>
      </c>
      <c r="AY354" s="16" t="s">
        <v>148</v>
      </c>
      <c r="BE354" s="236">
        <f>IF(N354="základní",J354,0)</f>
        <v>0</v>
      </c>
      <c r="BF354" s="236">
        <f>IF(N354="snížená",J354,0)</f>
        <v>0</v>
      </c>
      <c r="BG354" s="236">
        <f>IF(N354="zákl. přenesená",J354,0)</f>
        <v>0</v>
      </c>
      <c r="BH354" s="236">
        <f>IF(N354="sníž. přenesená",J354,0)</f>
        <v>0</v>
      </c>
      <c r="BI354" s="236">
        <f>IF(N354="nulová",J354,0)</f>
        <v>0</v>
      </c>
      <c r="BJ354" s="16" t="s">
        <v>82</v>
      </c>
      <c r="BK354" s="236">
        <f>ROUND(I354*H354,2)</f>
        <v>0</v>
      </c>
      <c r="BL354" s="16" t="s">
        <v>221</v>
      </c>
      <c r="BM354" s="235" t="s">
        <v>605</v>
      </c>
    </row>
    <row r="355" s="2" customFormat="1">
      <c r="A355" s="37"/>
      <c r="B355" s="38"/>
      <c r="C355" s="39"/>
      <c r="D355" s="237" t="s">
        <v>158</v>
      </c>
      <c r="E355" s="39"/>
      <c r="F355" s="238" t="s">
        <v>591</v>
      </c>
      <c r="G355" s="39"/>
      <c r="H355" s="39"/>
      <c r="I355" s="239"/>
      <c r="J355" s="39"/>
      <c r="K355" s="39"/>
      <c r="L355" s="43"/>
      <c r="M355" s="240"/>
      <c r="N355" s="241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158</v>
      </c>
      <c r="AU355" s="16" t="s">
        <v>82</v>
      </c>
    </row>
    <row r="356" s="2" customFormat="1" ht="33" customHeight="1">
      <c r="A356" s="37"/>
      <c r="B356" s="38"/>
      <c r="C356" s="242" t="s">
        <v>606</v>
      </c>
      <c r="D356" s="242" t="s">
        <v>190</v>
      </c>
      <c r="E356" s="243" t="s">
        <v>594</v>
      </c>
      <c r="F356" s="244" t="s">
        <v>595</v>
      </c>
      <c r="G356" s="245" t="s">
        <v>186</v>
      </c>
      <c r="H356" s="246">
        <v>1</v>
      </c>
      <c r="I356" s="247"/>
      <c r="J356" s="248">
        <f>ROUND(I356*H356,2)</f>
        <v>0</v>
      </c>
      <c r="K356" s="244" t="s">
        <v>154</v>
      </c>
      <c r="L356" s="43"/>
      <c r="M356" s="249" t="s">
        <v>1</v>
      </c>
      <c r="N356" s="250" t="s">
        <v>40</v>
      </c>
      <c r="O356" s="90"/>
      <c r="P356" s="233">
        <f>O356*H356</f>
        <v>0</v>
      </c>
      <c r="Q356" s="233">
        <v>0</v>
      </c>
      <c r="R356" s="233">
        <f>Q356*H356</f>
        <v>0</v>
      </c>
      <c r="S356" s="233">
        <v>0</v>
      </c>
      <c r="T356" s="234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5" t="s">
        <v>221</v>
      </c>
      <c r="AT356" s="235" t="s">
        <v>190</v>
      </c>
      <c r="AU356" s="235" t="s">
        <v>82</v>
      </c>
      <c r="AY356" s="16" t="s">
        <v>148</v>
      </c>
      <c r="BE356" s="236">
        <f>IF(N356="základní",J356,0)</f>
        <v>0</v>
      </c>
      <c r="BF356" s="236">
        <f>IF(N356="snížená",J356,0)</f>
        <v>0</v>
      </c>
      <c r="BG356" s="236">
        <f>IF(N356="zákl. přenesená",J356,0)</f>
        <v>0</v>
      </c>
      <c r="BH356" s="236">
        <f>IF(N356="sníž. přenesená",J356,0)</f>
        <v>0</v>
      </c>
      <c r="BI356" s="236">
        <f>IF(N356="nulová",J356,0)</f>
        <v>0</v>
      </c>
      <c r="BJ356" s="16" t="s">
        <v>82</v>
      </c>
      <c r="BK356" s="236">
        <f>ROUND(I356*H356,2)</f>
        <v>0</v>
      </c>
      <c r="BL356" s="16" t="s">
        <v>221</v>
      </c>
      <c r="BM356" s="235" t="s">
        <v>607</v>
      </c>
    </row>
    <row r="357" s="2" customFormat="1">
      <c r="A357" s="37"/>
      <c r="B357" s="38"/>
      <c r="C357" s="39"/>
      <c r="D357" s="237" t="s">
        <v>158</v>
      </c>
      <c r="E357" s="39"/>
      <c r="F357" s="238" t="s">
        <v>595</v>
      </c>
      <c r="G357" s="39"/>
      <c r="H357" s="39"/>
      <c r="I357" s="239"/>
      <c r="J357" s="39"/>
      <c r="K357" s="39"/>
      <c r="L357" s="43"/>
      <c r="M357" s="240"/>
      <c r="N357" s="241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158</v>
      </c>
      <c r="AU357" s="16" t="s">
        <v>82</v>
      </c>
    </row>
    <row r="358" s="2" customFormat="1" ht="16.5" customHeight="1">
      <c r="A358" s="37"/>
      <c r="B358" s="38"/>
      <c r="C358" s="242" t="s">
        <v>608</v>
      </c>
      <c r="D358" s="242" t="s">
        <v>190</v>
      </c>
      <c r="E358" s="243" t="s">
        <v>609</v>
      </c>
      <c r="F358" s="244" t="s">
        <v>610</v>
      </c>
      <c r="G358" s="245" t="s">
        <v>186</v>
      </c>
      <c r="H358" s="246">
        <v>1</v>
      </c>
      <c r="I358" s="247"/>
      <c r="J358" s="248">
        <f>ROUND(I358*H358,2)</f>
        <v>0</v>
      </c>
      <c r="K358" s="244" t="s">
        <v>154</v>
      </c>
      <c r="L358" s="43"/>
      <c r="M358" s="249" t="s">
        <v>1</v>
      </c>
      <c r="N358" s="250" t="s">
        <v>40</v>
      </c>
      <c r="O358" s="90"/>
      <c r="P358" s="233">
        <f>O358*H358</f>
        <v>0</v>
      </c>
      <c r="Q358" s="233">
        <v>0</v>
      </c>
      <c r="R358" s="233">
        <f>Q358*H358</f>
        <v>0</v>
      </c>
      <c r="S358" s="233">
        <v>0</v>
      </c>
      <c r="T358" s="234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5" t="s">
        <v>221</v>
      </c>
      <c r="AT358" s="235" t="s">
        <v>190</v>
      </c>
      <c r="AU358" s="235" t="s">
        <v>82</v>
      </c>
      <c r="AY358" s="16" t="s">
        <v>148</v>
      </c>
      <c r="BE358" s="236">
        <f>IF(N358="základní",J358,0)</f>
        <v>0</v>
      </c>
      <c r="BF358" s="236">
        <f>IF(N358="snížená",J358,0)</f>
        <v>0</v>
      </c>
      <c r="BG358" s="236">
        <f>IF(N358="zákl. přenesená",J358,0)</f>
        <v>0</v>
      </c>
      <c r="BH358" s="236">
        <f>IF(N358="sníž. přenesená",J358,0)</f>
        <v>0</v>
      </c>
      <c r="BI358" s="236">
        <f>IF(N358="nulová",J358,0)</f>
        <v>0</v>
      </c>
      <c r="BJ358" s="16" t="s">
        <v>82</v>
      </c>
      <c r="BK358" s="236">
        <f>ROUND(I358*H358,2)</f>
        <v>0</v>
      </c>
      <c r="BL358" s="16" t="s">
        <v>221</v>
      </c>
      <c r="BM358" s="235" t="s">
        <v>611</v>
      </c>
    </row>
    <row r="359" s="2" customFormat="1">
      <c r="A359" s="37"/>
      <c r="B359" s="38"/>
      <c r="C359" s="39"/>
      <c r="D359" s="237" t="s">
        <v>158</v>
      </c>
      <c r="E359" s="39"/>
      <c r="F359" s="238" t="s">
        <v>610</v>
      </c>
      <c r="G359" s="39"/>
      <c r="H359" s="39"/>
      <c r="I359" s="239"/>
      <c r="J359" s="39"/>
      <c r="K359" s="39"/>
      <c r="L359" s="43"/>
      <c r="M359" s="240"/>
      <c r="N359" s="241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158</v>
      </c>
      <c r="AU359" s="16" t="s">
        <v>82</v>
      </c>
    </row>
    <row r="360" s="2" customFormat="1" ht="16.5" customHeight="1">
      <c r="A360" s="37"/>
      <c r="B360" s="38"/>
      <c r="C360" s="242" t="s">
        <v>612</v>
      </c>
      <c r="D360" s="242" t="s">
        <v>190</v>
      </c>
      <c r="E360" s="243" t="s">
        <v>613</v>
      </c>
      <c r="F360" s="244" t="s">
        <v>614</v>
      </c>
      <c r="G360" s="245" t="s">
        <v>186</v>
      </c>
      <c r="H360" s="246">
        <v>1</v>
      </c>
      <c r="I360" s="247"/>
      <c r="J360" s="248">
        <f>ROUND(I360*H360,2)</f>
        <v>0</v>
      </c>
      <c r="K360" s="244" t="s">
        <v>154</v>
      </c>
      <c r="L360" s="43"/>
      <c r="M360" s="249" t="s">
        <v>1</v>
      </c>
      <c r="N360" s="250" t="s">
        <v>40</v>
      </c>
      <c r="O360" s="90"/>
      <c r="P360" s="233">
        <f>O360*H360</f>
        <v>0</v>
      </c>
      <c r="Q360" s="233">
        <v>0</v>
      </c>
      <c r="R360" s="233">
        <f>Q360*H360</f>
        <v>0</v>
      </c>
      <c r="S360" s="233">
        <v>0</v>
      </c>
      <c r="T360" s="234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5" t="s">
        <v>221</v>
      </c>
      <c r="AT360" s="235" t="s">
        <v>190</v>
      </c>
      <c r="AU360" s="235" t="s">
        <v>82</v>
      </c>
      <c r="AY360" s="16" t="s">
        <v>148</v>
      </c>
      <c r="BE360" s="236">
        <f>IF(N360="základní",J360,0)</f>
        <v>0</v>
      </c>
      <c r="BF360" s="236">
        <f>IF(N360="snížená",J360,0)</f>
        <v>0</v>
      </c>
      <c r="BG360" s="236">
        <f>IF(N360="zákl. přenesená",J360,0)</f>
        <v>0</v>
      </c>
      <c r="BH360" s="236">
        <f>IF(N360="sníž. přenesená",J360,0)</f>
        <v>0</v>
      </c>
      <c r="BI360" s="236">
        <f>IF(N360="nulová",J360,0)</f>
        <v>0</v>
      </c>
      <c r="BJ360" s="16" t="s">
        <v>82</v>
      </c>
      <c r="BK360" s="236">
        <f>ROUND(I360*H360,2)</f>
        <v>0</v>
      </c>
      <c r="BL360" s="16" t="s">
        <v>221</v>
      </c>
      <c r="BM360" s="235" t="s">
        <v>615</v>
      </c>
    </row>
    <row r="361" s="2" customFormat="1">
      <c r="A361" s="37"/>
      <c r="B361" s="38"/>
      <c r="C361" s="39"/>
      <c r="D361" s="237" t="s">
        <v>158</v>
      </c>
      <c r="E361" s="39"/>
      <c r="F361" s="238" t="s">
        <v>614</v>
      </c>
      <c r="G361" s="39"/>
      <c r="H361" s="39"/>
      <c r="I361" s="239"/>
      <c r="J361" s="39"/>
      <c r="K361" s="39"/>
      <c r="L361" s="43"/>
      <c r="M361" s="240"/>
      <c r="N361" s="241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158</v>
      </c>
      <c r="AU361" s="16" t="s">
        <v>82</v>
      </c>
    </row>
    <row r="362" s="2" customFormat="1" ht="16.5" customHeight="1">
      <c r="A362" s="37"/>
      <c r="B362" s="38"/>
      <c r="C362" s="242" t="s">
        <v>616</v>
      </c>
      <c r="D362" s="242" t="s">
        <v>190</v>
      </c>
      <c r="E362" s="243" t="s">
        <v>617</v>
      </c>
      <c r="F362" s="244" t="s">
        <v>618</v>
      </c>
      <c r="G362" s="245" t="s">
        <v>186</v>
      </c>
      <c r="H362" s="246">
        <v>2</v>
      </c>
      <c r="I362" s="247"/>
      <c r="J362" s="248">
        <f>ROUND(I362*H362,2)</f>
        <v>0</v>
      </c>
      <c r="K362" s="244" t="s">
        <v>154</v>
      </c>
      <c r="L362" s="43"/>
      <c r="M362" s="249" t="s">
        <v>1</v>
      </c>
      <c r="N362" s="250" t="s">
        <v>40</v>
      </c>
      <c r="O362" s="90"/>
      <c r="P362" s="233">
        <f>O362*H362</f>
        <v>0</v>
      </c>
      <c r="Q362" s="233">
        <v>0</v>
      </c>
      <c r="R362" s="233">
        <f>Q362*H362</f>
        <v>0</v>
      </c>
      <c r="S362" s="233">
        <v>0</v>
      </c>
      <c r="T362" s="23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5" t="s">
        <v>221</v>
      </c>
      <c r="AT362" s="235" t="s">
        <v>190</v>
      </c>
      <c r="AU362" s="235" t="s">
        <v>82</v>
      </c>
      <c r="AY362" s="16" t="s">
        <v>148</v>
      </c>
      <c r="BE362" s="236">
        <f>IF(N362="základní",J362,0)</f>
        <v>0</v>
      </c>
      <c r="BF362" s="236">
        <f>IF(N362="snížená",J362,0)</f>
        <v>0</v>
      </c>
      <c r="BG362" s="236">
        <f>IF(N362="zákl. přenesená",J362,0)</f>
        <v>0</v>
      </c>
      <c r="BH362" s="236">
        <f>IF(N362="sníž. přenesená",J362,0)</f>
        <v>0</v>
      </c>
      <c r="BI362" s="236">
        <f>IF(N362="nulová",J362,0)</f>
        <v>0</v>
      </c>
      <c r="BJ362" s="16" t="s">
        <v>82</v>
      </c>
      <c r="BK362" s="236">
        <f>ROUND(I362*H362,2)</f>
        <v>0</v>
      </c>
      <c r="BL362" s="16" t="s">
        <v>221</v>
      </c>
      <c r="BM362" s="235" t="s">
        <v>619</v>
      </c>
    </row>
    <row r="363" s="2" customFormat="1">
      <c r="A363" s="37"/>
      <c r="B363" s="38"/>
      <c r="C363" s="39"/>
      <c r="D363" s="237" t="s">
        <v>158</v>
      </c>
      <c r="E363" s="39"/>
      <c r="F363" s="238" t="s">
        <v>618</v>
      </c>
      <c r="G363" s="39"/>
      <c r="H363" s="39"/>
      <c r="I363" s="239"/>
      <c r="J363" s="39"/>
      <c r="K363" s="39"/>
      <c r="L363" s="43"/>
      <c r="M363" s="240"/>
      <c r="N363" s="241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158</v>
      </c>
      <c r="AU363" s="16" t="s">
        <v>82</v>
      </c>
    </row>
    <row r="364" s="2" customFormat="1" ht="16.5" customHeight="1">
      <c r="A364" s="37"/>
      <c r="B364" s="38"/>
      <c r="C364" s="242" t="s">
        <v>620</v>
      </c>
      <c r="D364" s="242" t="s">
        <v>190</v>
      </c>
      <c r="E364" s="243" t="s">
        <v>621</v>
      </c>
      <c r="F364" s="244" t="s">
        <v>622</v>
      </c>
      <c r="G364" s="245" t="s">
        <v>186</v>
      </c>
      <c r="H364" s="246">
        <v>1</v>
      </c>
      <c r="I364" s="247"/>
      <c r="J364" s="248">
        <f>ROUND(I364*H364,2)</f>
        <v>0</v>
      </c>
      <c r="K364" s="244" t="s">
        <v>154</v>
      </c>
      <c r="L364" s="43"/>
      <c r="M364" s="249" t="s">
        <v>1</v>
      </c>
      <c r="N364" s="250" t="s">
        <v>40</v>
      </c>
      <c r="O364" s="90"/>
      <c r="P364" s="233">
        <f>O364*H364</f>
        <v>0</v>
      </c>
      <c r="Q364" s="233">
        <v>0</v>
      </c>
      <c r="R364" s="233">
        <f>Q364*H364</f>
        <v>0</v>
      </c>
      <c r="S364" s="233">
        <v>0</v>
      </c>
      <c r="T364" s="234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5" t="s">
        <v>221</v>
      </c>
      <c r="AT364" s="235" t="s">
        <v>190</v>
      </c>
      <c r="AU364" s="235" t="s">
        <v>82</v>
      </c>
      <c r="AY364" s="16" t="s">
        <v>148</v>
      </c>
      <c r="BE364" s="236">
        <f>IF(N364="základní",J364,0)</f>
        <v>0</v>
      </c>
      <c r="BF364" s="236">
        <f>IF(N364="snížená",J364,0)</f>
        <v>0</v>
      </c>
      <c r="BG364" s="236">
        <f>IF(N364="zákl. přenesená",J364,0)</f>
        <v>0</v>
      </c>
      <c r="BH364" s="236">
        <f>IF(N364="sníž. přenesená",J364,0)</f>
        <v>0</v>
      </c>
      <c r="BI364" s="236">
        <f>IF(N364="nulová",J364,0)</f>
        <v>0</v>
      </c>
      <c r="BJ364" s="16" t="s">
        <v>82</v>
      </c>
      <c r="BK364" s="236">
        <f>ROUND(I364*H364,2)</f>
        <v>0</v>
      </c>
      <c r="BL364" s="16" t="s">
        <v>221</v>
      </c>
      <c r="BM364" s="235" t="s">
        <v>623</v>
      </c>
    </row>
    <row r="365" s="2" customFormat="1">
      <c r="A365" s="37"/>
      <c r="B365" s="38"/>
      <c r="C365" s="39"/>
      <c r="D365" s="237" t="s">
        <v>158</v>
      </c>
      <c r="E365" s="39"/>
      <c r="F365" s="238" t="s">
        <v>624</v>
      </c>
      <c r="G365" s="39"/>
      <c r="H365" s="39"/>
      <c r="I365" s="239"/>
      <c r="J365" s="39"/>
      <c r="K365" s="39"/>
      <c r="L365" s="43"/>
      <c r="M365" s="240"/>
      <c r="N365" s="241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158</v>
      </c>
      <c r="AU365" s="16" t="s">
        <v>82</v>
      </c>
    </row>
    <row r="366" s="2" customFormat="1" ht="24.15" customHeight="1">
      <c r="A366" s="37"/>
      <c r="B366" s="38"/>
      <c r="C366" s="242" t="s">
        <v>625</v>
      </c>
      <c r="D366" s="242" t="s">
        <v>190</v>
      </c>
      <c r="E366" s="243" t="s">
        <v>626</v>
      </c>
      <c r="F366" s="244" t="s">
        <v>627</v>
      </c>
      <c r="G366" s="245" t="s">
        <v>186</v>
      </c>
      <c r="H366" s="246">
        <v>9</v>
      </c>
      <c r="I366" s="247"/>
      <c r="J366" s="248">
        <f>ROUND(I366*H366,2)</f>
        <v>0</v>
      </c>
      <c r="K366" s="244" t="s">
        <v>154</v>
      </c>
      <c r="L366" s="43"/>
      <c r="M366" s="249" t="s">
        <v>1</v>
      </c>
      <c r="N366" s="250" t="s">
        <v>40</v>
      </c>
      <c r="O366" s="90"/>
      <c r="P366" s="233">
        <f>O366*H366</f>
        <v>0</v>
      </c>
      <c r="Q366" s="233">
        <v>0</v>
      </c>
      <c r="R366" s="233">
        <f>Q366*H366</f>
        <v>0</v>
      </c>
      <c r="S366" s="233">
        <v>0</v>
      </c>
      <c r="T366" s="234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5" t="s">
        <v>221</v>
      </c>
      <c r="AT366" s="235" t="s">
        <v>190</v>
      </c>
      <c r="AU366" s="235" t="s">
        <v>82</v>
      </c>
      <c r="AY366" s="16" t="s">
        <v>148</v>
      </c>
      <c r="BE366" s="236">
        <f>IF(N366="základní",J366,0)</f>
        <v>0</v>
      </c>
      <c r="BF366" s="236">
        <f>IF(N366="snížená",J366,0)</f>
        <v>0</v>
      </c>
      <c r="BG366" s="236">
        <f>IF(N366="zákl. přenesená",J366,0)</f>
        <v>0</v>
      </c>
      <c r="BH366" s="236">
        <f>IF(N366="sníž. přenesená",J366,0)</f>
        <v>0</v>
      </c>
      <c r="BI366" s="236">
        <f>IF(N366="nulová",J366,0)</f>
        <v>0</v>
      </c>
      <c r="BJ366" s="16" t="s">
        <v>82</v>
      </c>
      <c r="BK366" s="236">
        <f>ROUND(I366*H366,2)</f>
        <v>0</v>
      </c>
      <c r="BL366" s="16" t="s">
        <v>221</v>
      </c>
      <c r="BM366" s="235" t="s">
        <v>628</v>
      </c>
    </row>
    <row r="367" s="2" customFormat="1">
      <c r="A367" s="37"/>
      <c r="B367" s="38"/>
      <c r="C367" s="39"/>
      <c r="D367" s="237" t="s">
        <v>158</v>
      </c>
      <c r="E367" s="39"/>
      <c r="F367" s="238" t="s">
        <v>627</v>
      </c>
      <c r="G367" s="39"/>
      <c r="H367" s="39"/>
      <c r="I367" s="239"/>
      <c r="J367" s="39"/>
      <c r="K367" s="39"/>
      <c r="L367" s="43"/>
      <c r="M367" s="240"/>
      <c r="N367" s="241"/>
      <c r="O367" s="90"/>
      <c r="P367" s="90"/>
      <c r="Q367" s="90"/>
      <c r="R367" s="90"/>
      <c r="S367" s="90"/>
      <c r="T367" s="91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158</v>
      </c>
      <c r="AU367" s="16" t="s">
        <v>82</v>
      </c>
    </row>
    <row r="368" s="2" customFormat="1" ht="24.15" customHeight="1">
      <c r="A368" s="37"/>
      <c r="B368" s="38"/>
      <c r="C368" s="242" t="s">
        <v>629</v>
      </c>
      <c r="D368" s="242" t="s">
        <v>190</v>
      </c>
      <c r="E368" s="243" t="s">
        <v>630</v>
      </c>
      <c r="F368" s="244" t="s">
        <v>631</v>
      </c>
      <c r="G368" s="245" t="s">
        <v>186</v>
      </c>
      <c r="H368" s="246">
        <v>18</v>
      </c>
      <c r="I368" s="247"/>
      <c r="J368" s="248">
        <f>ROUND(I368*H368,2)</f>
        <v>0</v>
      </c>
      <c r="K368" s="244" t="s">
        <v>154</v>
      </c>
      <c r="L368" s="43"/>
      <c r="M368" s="249" t="s">
        <v>1</v>
      </c>
      <c r="N368" s="250" t="s">
        <v>40</v>
      </c>
      <c r="O368" s="90"/>
      <c r="P368" s="233">
        <f>O368*H368</f>
        <v>0</v>
      </c>
      <c r="Q368" s="233">
        <v>0</v>
      </c>
      <c r="R368" s="233">
        <f>Q368*H368</f>
        <v>0</v>
      </c>
      <c r="S368" s="233">
        <v>0</v>
      </c>
      <c r="T368" s="23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5" t="s">
        <v>221</v>
      </c>
      <c r="AT368" s="235" t="s">
        <v>190</v>
      </c>
      <c r="AU368" s="235" t="s">
        <v>82</v>
      </c>
      <c r="AY368" s="16" t="s">
        <v>148</v>
      </c>
      <c r="BE368" s="236">
        <f>IF(N368="základní",J368,0)</f>
        <v>0</v>
      </c>
      <c r="BF368" s="236">
        <f>IF(N368="snížená",J368,0)</f>
        <v>0</v>
      </c>
      <c r="BG368" s="236">
        <f>IF(N368="zákl. přenesená",J368,0)</f>
        <v>0</v>
      </c>
      <c r="BH368" s="236">
        <f>IF(N368="sníž. přenesená",J368,0)</f>
        <v>0</v>
      </c>
      <c r="BI368" s="236">
        <f>IF(N368="nulová",J368,0)</f>
        <v>0</v>
      </c>
      <c r="BJ368" s="16" t="s">
        <v>82</v>
      </c>
      <c r="BK368" s="236">
        <f>ROUND(I368*H368,2)</f>
        <v>0</v>
      </c>
      <c r="BL368" s="16" t="s">
        <v>221</v>
      </c>
      <c r="BM368" s="235" t="s">
        <v>632</v>
      </c>
    </row>
    <row r="369" s="2" customFormat="1">
      <c r="A369" s="37"/>
      <c r="B369" s="38"/>
      <c r="C369" s="39"/>
      <c r="D369" s="237" t="s">
        <v>158</v>
      </c>
      <c r="E369" s="39"/>
      <c r="F369" s="238" t="s">
        <v>631</v>
      </c>
      <c r="G369" s="39"/>
      <c r="H369" s="39"/>
      <c r="I369" s="239"/>
      <c r="J369" s="39"/>
      <c r="K369" s="39"/>
      <c r="L369" s="43"/>
      <c r="M369" s="240"/>
      <c r="N369" s="241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158</v>
      </c>
      <c r="AU369" s="16" t="s">
        <v>82</v>
      </c>
    </row>
    <row r="370" s="2" customFormat="1" ht="16.5" customHeight="1">
      <c r="A370" s="37"/>
      <c r="B370" s="38"/>
      <c r="C370" s="242" t="s">
        <v>633</v>
      </c>
      <c r="D370" s="242" t="s">
        <v>190</v>
      </c>
      <c r="E370" s="243" t="s">
        <v>634</v>
      </c>
      <c r="F370" s="244" t="s">
        <v>635</v>
      </c>
      <c r="G370" s="245" t="s">
        <v>153</v>
      </c>
      <c r="H370" s="246">
        <v>400</v>
      </c>
      <c r="I370" s="247"/>
      <c r="J370" s="248">
        <f>ROUND(I370*H370,2)</f>
        <v>0</v>
      </c>
      <c r="K370" s="244" t="s">
        <v>154</v>
      </c>
      <c r="L370" s="43"/>
      <c r="M370" s="249" t="s">
        <v>1</v>
      </c>
      <c r="N370" s="250" t="s">
        <v>40</v>
      </c>
      <c r="O370" s="90"/>
      <c r="P370" s="233">
        <f>O370*H370</f>
        <v>0</v>
      </c>
      <c r="Q370" s="233">
        <v>0</v>
      </c>
      <c r="R370" s="233">
        <f>Q370*H370</f>
        <v>0</v>
      </c>
      <c r="S370" s="233">
        <v>0</v>
      </c>
      <c r="T370" s="23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5" t="s">
        <v>221</v>
      </c>
      <c r="AT370" s="235" t="s">
        <v>190</v>
      </c>
      <c r="AU370" s="235" t="s">
        <v>82</v>
      </c>
      <c r="AY370" s="16" t="s">
        <v>148</v>
      </c>
      <c r="BE370" s="236">
        <f>IF(N370="základní",J370,0)</f>
        <v>0</v>
      </c>
      <c r="BF370" s="236">
        <f>IF(N370="snížená",J370,0)</f>
        <v>0</v>
      </c>
      <c r="BG370" s="236">
        <f>IF(N370="zákl. přenesená",J370,0)</f>
        <v>0</v>
      </c>
      <c r="BH370" s="236">
        <f>IF(N370="sníž. přenesená",J370,0)</f>
        <v>0</v>
      </c>
      <c r="BI370" s="236">
        <f>IF(N370="nulová",J370,0)</f>
        <v>0</v>
      </c>
      <c r="BJ370" s="16" t="s">
        <v>82</v>
      </c>
      <c r="BK370" s="236">
        <f>ROUND(I370*H370,2)</f>
        <v>0</v>
      </c>
      <c r="BL370" s="16" t="s">
        <v>221</v>
      </c>
      <c r="BM370" s="235" t="s">
        <v>636</v>
      </c>
    </row>
    <row r="371" s="2" customFormat="1">
      <c r="A371" s="37"/>
      <c r="B371" s="38"/>
      <c r="C371" s="39"/>
      <c r="D371" s="237" t="s">
        <v>158</v>
      </c>
      <c r="E371" s="39"/>
      <c r="F371" s="238" t="s">
        <v>635</v>
      </c>
      <c r="G371" s="39"/>
      <c r="H371" s="39"/>
      <c r="I371" s="239"/>
      <c r="J371" s="39"/>
      <c r="K371" s="39"/>
      <c r="L371" s="43"/>
      <c r="M371" s="240"/>
      <c r="N371" s="241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158</v>
      </c>
      <c r="AU371" s="16" t="s">
        <v>82</v>
      </c>
    </row>
    <row r="372" s="2" customFormat="1" ht="16.5" customHeight="1">
      <c r="A372" s="37"/>
      <c r="B372" s="38"/>
      <c r="C372" s="242" t="s">
        <v>637</v>
      </c>
      <c r="D372" s="242" t="s">
        <v>190</v>
      </c>
      <c r="E372" s="243" t="s">
        <v>638</v>
      </c>
      <c r="F372" s="244" t="s">
        <v>639</v>
      </c>
      <c r="G372" s="245" t="s">
        <v>186</v>
      </c>
      <c r="H372" s="246">
        <v>4</v>
      </c>
      <c r="I372" s="247"/>
      <c r="J372" s="248">
        <f>ROUND(I372*H372,2)</f>
        <v>0</v>
      </c>
      <c r="K372" s="244" t="s">
        <v>154</v>
      </c>
      <c r="L372" s="43"/>
      <c r="M372" s="249" t="s">
        <v>1</v>
      </c>
      <c r="N372" s="250" t="s">
        <v>40</v>
      </c>
      <c r="O372" s="90"/>
      <c r="P372" s="233">
        <f>O372*H372</f>
        <v>0</v>
      </c>
      <c r="Q372" s="233">
        <v>0</v>
      </c>
      <c r="R372" s="233">
        <f>Q372*H372</f>
        <v>0</v>
      </c>
      <c r="S372" s="233">
        <v>0</v>
      </c>
      <c r="T372" s="234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5" t="s">
        <v>221</v>
      </c>
      <c r="AT372" s="235" t="s">
        <v>190</v>
      </c>
      <c r="AU372" s="235" t="s">
        <v>82</v>
      </c>
      <c r="AY372" s="16" t="s">
        <v>148</v>
      </c>
      <c r="BE372" s="236">
        <f>IF(N372="základní",J372,0)</f>
        <v>0</v>
      </c>
      <c r="BF372" s="236">
        <f>IF(N372="snížená",J372,0)</f>
        <v>0</v>
      </c>
      <c r="BG372" s="236">
        <f>IF(N372="zákl. přenesená",J372,0)</f>
        <v>0</v>
      </c>
      <c r="BH372" s="236">
        <f>IF(N372="sníž. přenesená",J372,0)</f>
        <v>0</v>
      </c>
      <c r="BI372" s="236">
        <f>IF(N372="nulová",J372,0)</f>
        <v>0</v>
      </c>
      <c r="BJ372" s="16" t="s">
        <v>82</v>
      </c>
      <c r="BK372" s="236">
        <f>ROUND(I372*H372,2)</f>
        <v>0</v>
      </c>
      <c r="BL372" s="16" t="s">
        <v>221</v>
      </c>
      <c r="BM372" s="235" t="s">
        <v>640</v>
      </c>
    </row>
    <row r="373" s="2" customFormat="1">
      <c r="A373" s="37"/>
      <c r="B373" s="38"/>
      <c r="C373" s="39"/>
      <c r="D373" s="237" t="s">
        <v>158</v>
      </c>
      <c r="E373" s="39"/>
      <c r="F373" s="238" t="s">
        <v>639</v>
      </c>
      <c r="G373" s="39"/>
      <c r="H373" s="39"/>
      <c r="I373" s="239"/>
      <c r="J373" s="39"/>
      <c r="K373" s="39"/>
      <c r="L373" s="43"/>
      <c r="M373" s="240"/>
      <c r="N373" s="241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158</v>
      </c>
      <c r="AU373" s="16" t="s">
        <v>82</v>
      </c>
    </row>
    <row r="374" s="2" customFormat="1" ht="24.15" customHeight="1">
      <c r="A374" s="37"/>
      <c r="B374" s="38"/>
      <c r="C374" s="242" t="s">
        <v>641</v>
      </c>
      <c r="D374" s="242" t="s">
        <v>190</v>
      </c>
      <c r="E374" s="243" t="s">
        <v>642</v>
      </c>
      <c r="F374" s="244" t="s">
        <v>643</v>
      </c>
      <c r="G374" s="245" t="s">
        <v>186</v>
      </c>
      <c r="H374" s="246">
        <v>1</v>
      </c>
      <c r="I374" s="247"/>
      <c r="J374" s="248">
        <f>ROUND(I374*H374,2)</f>
        <v>0</v>
      </c>
      <c r="K374" s="244" t="s">
        <v>154</v>
      </c>
      <c r="L374" s="43"/>
      <c r="M374" s="249" t="s">
        <v>1</v>
      </c>
      <c r="N374" s="250" t="s">
        <v>40</v>
      </c>
      <c r="O374" s="90"/>
      <c r="P374" s="233">
        <f>O374*H374</f>
        <v>0</v>
      </c>
      <c r="Q374" s="233">
        <v>0</v>
      </c>
      <c r="R374" s="233">
        <f>Q374*H374</f>
        <v>0</v>
      </c>
      <c r="S374" s="233">
        <v>0</v>
      </c>
      <c r="T374" s="23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5" t="s">
        <v>221</v>
      </c>
      <c r="AT374" s="235" t="s">
        <v>190</v>
      </c>
      <c r="AU374" s="235" t="s">
        <v>82</v>
      </c>
      <c r="AY374" s="16" t="s">
        <v>148</v>
      </c>
      <c r="BE374" s="236">
        <f>IF(N374="základní",J374,0)</f>
        <v>0</v>
      </c>
      <c r="BF374" s="236">
        <f>IF(N374="snížená",J374,0)</f>
        <v>0</v>
      </c>
      <c r="BG374" s="236">
        <f>IF(N374="zákl. přenesená",J374,0)</f>
        <v>0</v>
      </c>
      <c r="BH374" s="236">
        <f>IF(N374="sníž. přenesená",J374,0)</f>
        <v>0</v>
      </c>
      <c r="BI374" s="236">
        <f>IF(N374="nulová",J374,0)</f>
        <v>0</v>
      </c>
      <c r="BJ374" s="16" t="s">
        <v>82</v>
      </c>
      <c r="BK374" s="236">
        <f>ROUND(I374*H374,2)</f>
        <v>0</v>
      </c>
      <c r="BL374" s="16" t="s">
        <v>221</v>
      </c>
      <c r="BM374" s="235" t="s">
        <v>644</v>
      </c>
    </row>
    <row r="375" s="2" customFormat="1">
      <c r="A375" s="37"/>
      <c r="B375" s="38"/>
      <c r="C375" s="39"/>
      <c r="D375" s="237" t="s">
        <v>158</v>
      </c>
      <c r="E375" s="39"/>
      <c r="F375" s="238" t="s">
        <v>643</v>
      </c>
      <c r="G375" s="39"/>
      <c r="H375" s="39"/>
      <c r="I375" s="239"/>
      <c r="J375" s="39"/>
      <c r="K375" s="39"/>
      <c r="L375" s="43"/>
      <c r="M375" s="240"/>
      <c r="N375" s="241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158</v>
      </c>
      <c r="AU375" s="16" t="s">
        <v>82</v>
      </c>
    </row>
    <row r="376" s="2" customFormat="1" ht="16.5" customHeight="1">
      <c r="A376" s="37"/>
      <c r="B376" s="38"/>
      <c r="C376" s="242" t="s">
        <v>645</v>
      </c>
      <c r="D376" s="242" t="s">
        <v>190</v>
      </c>
      <c r="E376" s="243" t="s">
        <v>646</v>
      </c>
      <c r="F376" s="244" t="s">
        <v>647</v>
      </c>
      <c r="G376" s="245" t="s">
        <v>186</v>
      </c>
      <c r="H376" s="246">
        <v>1</v>
      </c>
      <c r="I376" s="247"/>
      <c r="J376" s="248">
        <f>ROUND(I376*H376,2)</f>
        <v>0</v>
      </c>
      <c r="K376" s="244" t="s">
        <v>154</v>
      </c>
      <c r="L376" s="43"/>
      <c r="M376" s="249" t="s">
        <v>1</v>
      </c>
      <c r="N376" s="250" t="s">
        <v>40</v>
      </c>
      <c r="O376" s="90"/>
      <c r="P376" s="233">
        <f>O376*H376</f>
        <v>0</v>
      </c>
      <c r="Q376" s="233">
        <v>0</v>
      </c>
      <c r="R376" s="233">
        <f>Q376*H376</f>
        <v>0</v>
      </c>
      <c r="S376" s="233">
        <v>0</v>
      </c>
      <c r="T376" s="23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5" t="s">
        <v>221</v>
      </c>
      <c r="AT376" s="235" t="s">
        <v>190</v>
      </c>
      <c r="AU376" s="235" t="s">
        <v>82</v>
      </c>
      <c r="AY376" s="16" t="s">
        <v>148</v>
      </c>
      <c r="BE376" s="236">
        <f>IF(N376="základní",J376,0)</f>
        <v>0</v>
      </c>
      <c r="BF376" s="236">
        <f>IF(N376="snížená",J376,0)</f>
        <v>0</v>
      </c>
      <c r="BG376" s="236">
        <f>IF(N376="zákl. přenesená",J376,0)</f>
        <v>0</v>
      </c>
      <c r="BH376" s="236">
        <f>IF(N376="sníž. přenesená",J376,0)</f>
        <v>0</v>
      </c>
      <c r="BI376" s="236">
        <f>IF(N376="nulová",J376,0)</f>
        <v>0</v>
      </c>
      <c r="BJ376" s="16" t="s">
        <v>82</v>
      </c>
      <c r="BK376" s="236">
        <f>ROUND(I376*H376,2)</f>
        <v>0</v>
      </c>
      <c r="BL376" s="16" t="s">
        <v>221</v>
      </c>
      <c r="BM376" s="235" t="s">
        <v>648</v>
      </c>
    </row>
    <row r="377" s="2" customFormat="1">
      <c r="A377" s="37"/>
      <c r="B377" s="38"/>
      <c r="C377" s="39"/>
      <c r="D377" s="237" t="s">
        <v>158</v>
      </c>
      <c r="E377" s="39"/>
      <c r="F377" s="238" t="s">
        <v>647</v>
      </c>
      <c r="G377" s="39"/>
      <c r="H377" s="39"/>
      <c r="I377" s="239"/>
      <c r="J377" s="39"/>
      <c r="K377" s="39"/>
      <c r="L377" s="43"/>
      <c r="M377" s="240"/>
      <c r="N377" s="241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158</v>
      </c>
      <c r="AU377" s="16" t="s">
        <v>82</v>
      </c>
    </row>
    <row r="378" s="2" customFormat="1" ht="16.5" customHeight="1">
      <c r="A378" s="37"/>
      <c r="B378" s="38"/>
      <c r="C378" s="242" t="s">
        <v>649</v>
      </c>
      <c r="D378" s="242" t="s">
        <v>190</v>
      </c>
      <c r="E378" s="243" t="s">
        <v>650</v>
      </c>
      <c r="F378" s="244" t="s">
        <v>651</v>
      </c>
      <c r="G378" s="245" t="s">
        <v>186</v>
      </c>
      <c r="H378" s="246">
        <v>1</v>
      </c>
      <c r="I378" s="247"/>
      <c r="J378" s="248">
        <f>ROUND(I378*H378,2)</f>
        <v>0</v>
      </c>
      <c r="K378" s="244" t="s">
        <v>154</v>
      </c>
      <c r="L378" s="43"/>
      <c r="M378" s="249" t="s">
        <v>1</v>
      </c>
      <c r="N378" s="250" t="s">
        <v>40</v>
      </c>
      <c r="O378" s="90"/>
      <c r="P378" s="233">
        <f>O378*H378</f>
        <v>0</v>
      </c>
      <c r="Q378" s="233">
        <v>0</v>
      </c>
      <c r="R378" s="233">
        <f>Q378*H378</f>
        <v>0</v>
      </c>
      <c r="S378" s="233">
        <v>0</v>
      </c>
      <c r="T378" s="234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5" t="s">
        <v>221</v>
      </c>
      <c r="AT378" s="235" t="s">
        <v>190</v>
      </c>
      <c r="AU378" s="235" t="s">
        <v>82</v>
      </c>
      <c r="AY378" s="16" t="s">
        <v>148</v>
      </c>
      <c r="BE378" s="236">
        <f>IF(N378="základní",J378,0)</f>
        <v>0</v>
      </c>
      <c r="BF378" s="236">
        <f>IF(N378="snížená",J378,0)</f>
        <v>0</v>
      </c>
      <c r="BG378" s="236">
        <f>IF(N378="zákl. přenesená",J378,0)</f>
        <v>0</v>
      </c>
      <c r="BH378" s="236">
        <f>IF(N378="sníž. přenesená",J378,0)</f>
        <v>0</v>
      </c>
      <c r="BI378" s="236">
        <f>IF(N378="nulová",J378,0)</f>
        <v>0</v>
      </c>
      <c r="BJ378" s="16" t="s">
        <v>82</v>
      </c>
      <c r="BK378" s="236">
        <f>ROUND(I378*H378,2)</f>
        <v>0</v>
      </c>
      <c r="BL378" s="16" t="s">
        <v>221</v>
      </c>
      <c r="BM378" s="235" t="s">
        <v>652</v>
      </c>
    </row>
    <row r="379" s="2" customFormat="1">
      <c r="A379" s="37"/>
      <c r="B379" s="38"/>
      <c r="C379" s="39"/>
      <c r="D379" s="237" t="s">
        <v>158</v>
      </c>
      <c r="E379" s="39"/>
      <c r="F379" s="238" t="s">
        <v>651</v>
      </c>
      <c r="G379" s="39"/>
      <c r="H379" s="39"/>
      <c r="I379" s="239"/>
      <c r="J379" s="39"/>
      <c r="K379" s="39"/>
      <c r="L379" s="43"/>
      <c r="M379" s="240"/>
      <c r="N379" s="241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158</v>
      </c>
      <c r="AU379" s="16" t="s">
        <v>82</v>
      </c>
    </row>
    <row r="380" s="2" customFormat="1" ht="16.5" customHeight="1">
      <c r="A380" s="37"/>
      <c r="B380" s="38"/>
      <c r="C380" s="242" t="s">
        <v>653</v>
      </c>
      <c r="D380" s="242" t="s">
        <v>190</v>
      </c>
      <c r="E380" s="243" t="s">
        <v>654</v>
      </c>
      <c r="F380" s="244" t="s">
        <v>655</v>
      </c>
      <c r="G380" s="245" t="s">
        <v>186</v>
      </c>
      <c r="H380" s="246">
        <v>1</v>
      </c>
      <c r="I380" s="247"/>
      <c r="J380" s="248">
        <f>ROUND(I380*H380,2)</f>
        <v>0</v>
      </c>
      <c r="K380" s="244" t="s">
        <v>154</v>
      </c>
      <c r="L380" s="43"/>
      <c r="M380" s="249" t="s">
        <v>1</v>
      </c>
      <c r="N380" s="250" t="s">
        <v>40</v>
      </c>
      <c r="O380" s="90"/>
      <c r="P380" s="233">
        <f>O380*H380</f>
        <v>0</v>
      </c>
      <c r="Q380" s="233">
        <v>0</v>
      </c>
      <c r="R380" s="233">
        <f>Q380*H380</f>
        <v>0</v>
      </c>
      <c r="S380" s="233">
        <v>0</v>
      </c>
      <c r="T380" s="23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5" t="s">
        <v>221</v>
      </c>
      <c r="AT380" s="235" t="s">
        <v>190</v>
      </c>
      <c r="AU380" s="235" t="s">
        <v>82</v>
      </c>
      <c r="AY380" s="16" t="s">
        <v>148</v>
      </c>
      <c r="BE380" s="236">
        <f>IF(N380="základní",J380,0)</f>
        <v>0</v>
      </c>
      <c r="BF380" s="236">
        <f>IF(N380="snížená",J380,0)</f>
        <v>0</v>
      </c>
      <c r="BG380" s="236">
        <f>IF(N380="zákl. přenesená",J380,0)</f>
        <v>0</v>
      </c>
      <c r="BH380" s="236">
        <f>IF(N380="sníž. přenesená",J380,0)</f>
        <v>0</v>
      </c>
      <c r="BI380" s="236">
        <f>IF(N380="nulová",J380,0)</f>
        <v>0</v>
      </c>
      <c r="BJ380" s="16" t="s">
        <v>82</v>
      </c>
      <c r="BK380" s="236">
        <f>ROUND(I380*H380,2)</f>
        <v>0</v>
      </c>
      <c r="BL380" s="16" t="s">
        <v>221</v>
      </c>
      <c r="BM380" s="235" t="s">
        <v>656</v>
      </c>
    </row>
    <row r="381" s="2" customFormat="1">
      <c r="A381" s="37"/>
      <c r="B381" s="38"/>
      <c r="C381" s="39"/>
      <c r="D381" s="237" t="s">
        <v>158</v>
      </c>
      <c r="E381" s="39"/>
      <c r="F381" s="238" t="s">
        <v>655</v>
      </c>
      <c r="G381" s="39"/>
      <c r="H381" s="39"/>
      <c r="I381" s="239"/>
      <c r="J381" s="39"/>
      <c r="K381" s="39"/>
      <c r="L381" s="43"/>
      <c r="M381" s="240"/>
      <c r="N381" s="241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158</v>
      </c>
      <c r="AU381" s="16" t="s">
        <v>82</v>
      </c>
    </row>
    <row r="382" s="2" customFormat="1" ht="16.5" customHeight="1">
      <c r="A382" s="37"/>
      <c r="B382" s="38"/>
      <c r="C382" s="242" t="s">
        <v>657</v>
      </c>
      <c r="D382" s="242" t="s">
        <v>190</v>
      </c>
      <c r="E382" s="243" t="s">
        <v>658</v>
      </c>
      <c r="F382" s="244" t="s">
        <v>659</v>
      </c>
      <c r="G382" s="245" t="s">
        <v>186</v>
      </c>
      <c r="H382" s="246">
        <v>16</v>
      </c>
      <c r="I382" s="247"/>
      <c r="J382" s="248">
        <f>ROUND(I382*H382,2)</f>
        <v>0</v>
      </c>
      <c r="K382" s="244" t="s">
        <v>154</v>
      </c>
      <c r="L382" s="43"/>
      <c r="M382" s="249" t="s">
        <v>1</v>
      </c>
      <c r="N382" s="250" t="s">
        <v>40</v>
      </c>
      <c r="O382" s="90"/>
      <c r="P382" s="233">
        <f>O382*H382</f>
        <v>0</v>
      </c>
      <c r="Q382" s="233">
        <v>0</v>
      </c>
      <c r="R382" s="233">
        <f>Q382*H382</f>
        <v>0</v>
      </c>
      <c r="S382" s="233">
        <v>0</v>
      </c>
      <c r="T382" s="234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5" t="s">
        <v>221</v>
      </c>
      <c r="AT382" s="235" t="s">
        <v>190</v>
      </c>
      <c r="AU382" s="235" t="s">
        <v>82</v>
      </c>
      <c r="AY382" s="16" t="s">
        <v>148</v>
      </c>
      <c r="BE382" s="236">
        <f>IF(N382="základní",J382,0)</f>
        <v>0</v>
      </c>
      <c r="BF382" s="236">
        <f>IF(N382="snížená",J382,0)</f>
        <v>0</v>
      </c>
      <c r="BG382" s="236">
        <f>IF(N382="zákl. přenesená",J382,0)</f>
        <v>0</v>
      </c>
      <c r="BH382" s="236">
        <f>IF(N382="sníž. přenesená",J382,0)</f>
        <v>0</v>
      </c>
      <c r="BI382" s="236">
        <f>IF(N382="nulová",J382,0)</f>
        <v>0</v>
      </c>
      <c r="BJ382" s="16" t="s">
        <v>82</v>
      </c>
      <c r="BK382" s="236">
        <f>ROUND(I382*H382,2)</f>
        <v>0</v>
      </c>
      <c r="BL382" s="16" t="s">
        <v>221</v>
      </c>
      <c r="BM382" s="235" t="s">
        <v>660</v>
      </c>
    </row>
    <row r="383" s="2" customFormat="1">
      <c r="A383" s="37"/>
      <c r="B383" s="38"/>
      <c r="C383" s="39"/>
      <c r="D383" s="237" t="s">
        <v>158</v>
      </c>
      <c r="E383" s="39"/>
      <c r="F383" s="238" t="s">
        <v>659</v>
      </c>
      <c r="G383" s="39"/>
      <c r="H383" s="39"/>
      <c r="I383" s="239"/>
      <c r="J383" s="39"/>
      <c r="K383" s="39"/>
      <c r="L383" s="43"/>
      <c r="M383" s="240"/>
      <c r="N383" s="241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158</v>
      </c>
      <c r="AU383" s="16" t="s">
        <v>82</v>
      </c>
    </row>
    <row r="384" s="2" customFormat="1" ht="21.75" customHeight="1">
      <c r="A384" s="37"/>
      <c r="B384" s="38"/>
      <c r="C384" s="242" t="s">
        <v>661</v>
      </c>
      <c r="D384" s="242" t="s">
        <v>190</v>
      </c>
      <c r="E384" s="243" t="s">
        <v>662</v>
      </c>
      <c r="F384" s="244" t="s">
        <v>663</v>
      </c>
      <c r="G384" s="245" t="s">
        <v>186</v>
      </c>
      <c r="H384" s="246">
        <v>2</v>
      </c>
      <c r="I384" s="247"/>
      <c r="J384" s="248">
        <f>ROUND(I384*H384,2)</f>
        <v>0</v>
      </c>
      <c r="K384" s="244" t="s">
        <v>154</v>
      </c>
      <c r="L384" s="43"/>
      <c r="M384" s="249" t="s">
        <v>1</v>
      </c>
      <c r="N384" s="250" t="s">
        <v>40</v>
      </c>
      <c r="O384" s="90"/>
      <c r="P384" s="233">
        <f>O384*H384</f>
        <v>0</v>
      </c>
      <c r="Q384" s="233">
        <v>0</v>
      </c>
      <c r="R384" s="233">
        <f>Q384*H384</f>
        <v>0</v>
      </c>
      <c r="S384" s="233">
        <v>0</v>
      </c>
      <c r="T384" s="234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35" t="s">
        <v>221</v>
      </c>
      <c r="AT384" s="235" t="s">
        <v>190</v>
      </c>
      <c r="AU384" s="235" t="s">
        <v>82</v>
      </c>
      <c r="AY384" s="16" t="s">
        <v>148</v>
      </c>
      <c r="BE384" s="236">
        <f>IF(N384="základní",J384,0)</f>
        <v>0</v>
      </c>
      <c r="BF384" s="236">
        <f>IF(N384="snížená",J384,0)</f>
        <v>0</v>
      </c>
      <c r="BG384" s="236">
        <f>IF(N384="zákl. přenesená",J384,0)</f>
        <v>0</v>
      </c>
      <c r="BH384" s="236">
        <f>IF(N384="sníž. přenesená",J384,0)</f>
        <v>0</v>
      </c>
      <c r="BI384" s="236">
        <f>IF(N384="nulová",J384,0)</f>
        <v>0</v>
      </c>
      <c r="BJ384" s="16" t="s">
        <v>82</v>
      </c>
      <c r="BK384" s="236">
        <f>ROUND(I384*H384,2)</f>
        <v>0</v>
      </c>
      <c r="BL384" s="16" t="s">
        <v>221</v>
      </c>
      <c r="BM384" s="235" t="s">
        <v>664</v>
      </c>
    </row>
    <row r="385" s="2" customFormat="1">
      <c r="A385" s="37"/>
      <c r="B385" s="38"/>
      <c r="C385" s="39"/>
      <c r="D385" s="237" t="s">
        <v>158</v>
      </c>
      <c r="E385" s="39"/>
      <c r="F385" s="238" t="s">
        <v>663</v>
      </c>
      <c r="G385" s="39"/>
      <c r="H385" s="39"/>
      <c r="I385" s="239"/>
      <c r="J385" s="39"/>
      <c r="K385" s="39"/>
      <c r="L385" s="43"/>
      <c r="M385" s="240"/>
      <c r="N385" s="241"/>
      <c r="O385" s="90"/>
      <c r="P385" s="90"/>
      <c r="Q385" s="90"/>
      <c r="R385" s="90"/>
      <c r="S385" s="90"/>
      <c r="T385" s="91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158</v>
      </c>
      <c r="AU385" s="16" t="s">
        <v>82</v>
      </c>
    </row>
    <row r="386" s="2" customFormat="1" ht="24.15" customHeight="1">
      <c r="A386" s="37"/>
      <c r="B386" s="38"/>
      <c r="C386" s="242" t="s">
        <v>665</v>
      </c>
      <c r="D386" s="242" t="s">
        <v>190</v>
      </c>
      <c r="E386" s="243" t="s">
        <v>666</v>
      </c>
      <c r="F386" s="244" t="s">
        <v>667</v>
      </c>
      <c r="G386" s="245" t="s">
        <v>186</v>
      </c>
      <c r="H386" s="246">
        <v>2</v>
      </c>
      <c r="I386" s="247"/>
      <c r="J386" s="248">
        <f>ROUND(I386*H386,2)</f>
        <v>0</v>
      </c>
      <c r="K386" s="244" t="s">
        <v>154</v>
      </c>
      <c r="L386" s="43"/>
      <c r="M386" s="249" t="s">
        <v>1</v>
      </c>
      <c r="N386" s="250" t="s">
        <v>40</v>
      </c>
      <c r="O386" s="90"/>
      <c r="P386" s="233">
        <f>O386*H386</f>
        <v>0</v>
      </c>
      <c r="Q386" s="233">
        <v>0</v>
      </c>
      <c r="R386" s="233">
        <f>Q386*H386</f>
        <v>0</v>
      </c>
      <c r="S386" s="233">
        <v>0</v>
      </c>
      <c r="T386" s="23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5" t="s">
        <v>221</v>
      </c>
      <c r="AT386" s="235" t="s">
        <v>190</v>
      </c>
      <c r="AU386" s="235" t="s">
        <v>82</v>
      </c>
      <c r="AY386" s="16" t="s">
        <v>148</v>
      </c>
      <c r="BE386" s="236">
        <f>IF(N386="základní",J386,0)</f>
        <v>0</v>
      </c>
      <c r="BF386" s="236">
        <f>IF(N386="snížená",J386,0)</f>
        <v>0</v>
      </c>
      <c r="BG386" s="236">
        <f>IF(N386="zákl. přenesená",J386,0)</f>
        <v>0</v>
      </c>
      <c r="BH386" s="236">
        <f>IF(N386="sníž. přenesená",J386,0)</f>
        <v>0</v>
      </c>
      <c r="BI386" s="236">
        <f>IF(N386="nulová",J386,0)</f>
        <v>0</v>
      </c>
      <c r="BJ386" s="16" t="s">
        <v>82</v>
      </c>
      <c r="BK386" s="236">
        <f>ROUND(I386*H386,2)</f>
        <v>0</v>
      </c>
      <c r="BL386" s="16" t="s">
        <v>221</v>
      </c>
      <c r="BM386" s="235" t="s">
        <v>668</v>
      </c>
    </row>
    <row r="387" s="2" customFormat="1">
      <c r="A387" s="37"/>
      <c r="B387" s="38"/>
      <c r="C387" s="39"/>
      <c r="D387" s="237" t="s">
        <v>158</v>
      </c>
      <c r="E387" s="39"/>
      <c r="F387" s="238" t="s">
        <v>669</v>
      </c>
      <c r="G387" s="39"/>
      <c r="H387" s="39"/>
      <c r="I387" s="239"/>
      <c r="J387" s="39"/>
      <c r="K387" s="39"/>
      <c r="L387" s="43"/>
      <c r="M387" s="240"/>
      <c r="N387" s="241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158</v>
      </c>
      <c r="AU387" s="16" t="s">
        <v>82</v>
      </c>
    </row>
    <row r="388" s="2" customFormat="1" ht="24.15" customHeight="1">
      <c r="A388" s="37"/>
      <c r="B388" s="38"/>
      <c r="C388" s="242" t="s">
        <v>670</v>
      </c>
      <c r="D388" s="242" t="s">
        <v>190</v>
      </c>
      <c r="E388" s="243" t="s">
        <v>671</v>
      </c>
      <c r="F388" s="244" t="s">
        <v>672</v>
      </c>
      <c r="G388" s="245" t="s">
        <v>186</v>
      </c>
      <c r="H388" s="246">
        <v>2</v>
      </c>
      <c r="I388" s="247"/>
      <c r="J388" s="248">
        <f>ROUND(I388*H388,2)</f>
        <v>0</v>
      </c>
      <c r="K388" s="244" t="s">
        <v>154</v>
      </c>
      <c r="L388" s="43"/>
      <c r="M388" s="249" t="s">
        <v>1</v>
      </c>
      <c r="N388" s="250" t="s">
        <v>40</v>
      </c>
      <c r="O388" s="90"/>
      <c r="P388" s="233">
        <f>O388*H388</f>
        <v>0</v>
      </c>
      <c r="Q388" s="233">
        <v>0</v>
      </c>
      <c r="R388" s="233">
        <f>Q388*H388</f>
        <v>0</v>
      </c>
      <c r="S388" s="233">
        <v>0</v>
      </c>
      <c r="T388" s="23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5" t="s">
        <v>221</v>
      </c>
      <c r="AT388" s="235" t="s">
        <v>190</v>
      </c>
      <c r="AU388" s="235" t="s">
        <v>82</v>
      </c>
      <c r="AY388" s="16" t="s">
        <v>148</v>
      </c>
      <c r="BE388" s="236">
        <f>IF(N388="základní",J388,0)</f>
        <v>0</v>
      </c>
      <c r="BF388" s="236">
        <f>IF(N388="snížená",J388,0)</f>
        <v>0</v>
      </c>
      <c r="BG388" s="236">
        <f>IF(N388="zákl. přenesená",J388,0)</f>
        <v>0</v>
      </c>
      <c r="BH388" s="236">
        <f>IF(N388="sníž. přenesená",J388,0)</f>
        <v>0</v>
      </c>
      <c r="BI388" s="236">
        <f>IF(N388="nulová",J388,0)</f>
        <v>0</v>
      </c>
      <c r="BJ388" s="16" t="s">
        <v>82</v>
      </c>
      <c r="BK388" s="236">
        <f>ROUND(I388*H388,2)</f>
        <v>0</v>
      </c>
      <c r="BL388" s="16" t="s">
        <v>221</v>
      </c>
      <c r="BM388" s="235" t="s">
        <v>673</v>
      </c>
    </row>
    <row r="389" s="2" customFormat="1">
      <c r="A389" s="37"/>
      <c r="B389" s="38"/>
      <c r="C389" s="39"/>
      <c r="D389" s="237" t="s">
        <v>158</v>
      </c>
      <c r="E389" s="39"/>
      <c r="F389" s="238" t="s">
        <v>674</v>
      </c>
      <c r="G389" s="39"/>
      <c r="H389" s="39"/>
      <c r="I389" s="239"/>
      <c r="J389" s="39"/>
      <c r="K389" s="39"/>
      <c r="L389" s="43"/>
      <c r="M389" s="240"/>
      <c r="N389" s="241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158</v>
      </c>
      <c r="AU389" s="16" t="s">
        <v>82</v>
      </c>
    </row>
    <row r="390" s="12" customFormat="1" ht="25.92" customHeight="1">
      <c r="A390" s="12"/>
      <c r="B390" s="209"/>
      <c r="C390" s="210"/>
      <c r="D390" s="211" t="s">
        <v>74</v>
      </c>
      <c r="E390" s="212" t="s">
        <v>675</v>
      </c>
      <c r="F390" s="212" t="s">
        <v>676</v>
      </c>
      <c r="G390" s="210"/>
      <c r="H390" s="210"/>
      <c r="I390" s="213"/>
      <c r="J390" s="214">
        <f>BK390</f>
        <v>0</v>
      </c>
      <c r="K390" s="210"/>
      <c r="L390" s="215"/>
      <c r="M390" s="216"/>
      <c r="N390" s="217"/>
      <c r="O390" s="217"/>
      <c r="P390" s="218">
        <f>SUM(P391:P418)</f>
        <v>0</v>
      </c>
      <c r="Q390" s="217"/>
      <c r="R390" s="218">
        <f>SUM(R391:R418)</f>
        <v>0</v>
      </c>
      <c r="S390" s="217"/>
      <c r="T390" s="219">
        <f>SUM(T391:T418)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0" t="s">
        <v>156</v>
      </c>
      <c r="AT390" s="221" t="s">
        <v>74</v>
      </c>
      <c r="AU390" s="221" t="s">
        <v>75</v>
      </c>
      <c r="AY390" s="220" t="s">
        <v>148</v>
      </c>
      <c r="BK390" s="222">
        <f>SUM(BK391:BK418)</f>
        <v>0</v>
      </c>
    </row>
    <row r="391" s="2" customFormat="1" ht="16.5" customHeight="1">
      <c r="A391" s="37"/>
      <c r="B391" s="38"/>
      <c r="C391" s="242" t="s">
        <v>677</v>
      </c>
      <c r="D391" s="242" t="s">
        <v>190</v>
      </c>
      <c r="E391" s="243" t="s">
        <v>678</v>
      </c>
      <c r="F391" s="244" t="s">
        <v>679</v>
      </c>
      <c r="G391" s="245" t="s">
        <v>186</v>
      </c>
      <c r="H391" s="246">
        <v>2</v>
      </c>
      <c r="I391" s="247"/>
      <c r="J391" s="248">
        <f>ROUND(I391*H391,2)</f>
        <v>0</v>
      </c>
      <c r="K391" s="244" t="s">
        <v>154</v>
      </c>
      <c r="L391" s="43"/>
      <c r="M391" s="249" t="s">
        <v>1</v>
      </c>
      <c r="N391" s="250" t="s">
        <v>40</v>
      </c>
      <c r="O391" s="90"/>
      <c r="P391" s="233">
        <f>O391*H391</f>
        <v>0</v>
      </c>
      <c r="Q391" s="233">
        <v>0</v>
      </c>
      <c r="R391" s="233">
        <f>Q391*H391</f>
        <v>0</v>
      </c>
      <c r="S391" s="233">
        <v>0</v>
      </c>
      <c r="T391" s="23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5" t="s">
        <v>221</v>
      </c>
      <c r="AT391" s="235" t="s">
        <v>190</v>
      </c>
      <c r="AU391" s="235" t="s">
        <v>82</v>
      </c>
      <c r="AY391" s="16" t="s">
        <v>148</v>
      </c>
      <c r="BE391" s="236">
        <f>IF(N391="základní",J391,0)</f>
        <v>0</v>
      </c>
      <c r="BF391" s="236">
        <f>IF(N391="snížená",J391,0)</f>
        <v>0</v>
      </c>
      <c r="BG391" s="236">
        <f>IF(N391="zákl. přenesená",J391,0)</f>
        <v>0</v>
      </c>
      <c r="BH391" s="236">
        <f>IF(N391="sníž. přenesená",J391,0)</f>
        <v>0</v>
      </c>
      <c r="BI391" s="236">
        <f>IF(N391="nulová",J391,0)</f>
        <v>0</v>
      </c>
      <c r="BJ391" s="16" t="s">
        <v>82</v>
      </c>
      <c r="BK391" s="236">
        <f>ROUND(I391*H391,2)</f>
        <v>0</v>
      </c>
      <c r="BL391" s="16" t="s">
        <v>221</v>
      </c>
      <c r="BM391" s="235" t="s">
        <v>680</v>
      </c>
    </row>
    <row r="392" s="2" customFormat="1">
      <c r="A392" s="37"/>
      <c r="B392" s="38"/>
      <c r="C392" s="39"/>
      <c r="D392" s="237" t="s">
        <v>158</v>
      </c>
      <c r="E392" s="39"/>
      <c r="F392" s="238" t="s">
        <v>681</v>
      </c>
      <c r="G392" s="39"/>
      <c r="H392" s="39"/>
      <c r="I392" s="239"/>
      <c r="J392" s="39"/>
      <c r="K392" s="39"/>
      <c r="L392" s="43"/>
      <c r="M392" s="240"/>
      <c r="N392" s="241"/>
      <c r="O392" s="90"/>
      <c r="P392" s="90"/>
      <c r="Q392" s="90"/>
      <c r="R392" s="90"/>
      <c r="S392" s="90"/>
      <c r="T392" s="91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158</v>
      </c>
      <c r="AU392" s="16" t="s">
        <v>82</v>
      </c>
    </row>
    <row r="393" s="2" customFormat="1" ht="24.15" customHeight="1">
      <c r="A393" s="37"/>
      <c r="B393" s="38"/>
      <c r="C393" s="242" t="s">
        <v>187</v>
      </c>
      <c r="D393" s="242" t="s">
        <v>190</v>
      </c>
      <c r="E393" s="243" t="s">
        <v>682</v>
      </c>
      <c r="F393" s="244" t="s">
        <v>683</v>
      </c>
      <c r="G393" s="245" t="s">
        <v>186</v>
      </c>
      <c r="H393" s="246">
        <v>9</v>
      </c>
      <c r="I393" s="247"/>
      <c r="J393" s="248">
        <f>ROUND(I393*H393,2)</f>
        <v>0</v>
      </c>
      <c r="K393" s="244" t="s">
        <v>154</v>
      </c>
      <c r="L393" s="43"/>
      <c r="M393" s="249" t="s">
        <v>1</v>
      </c>
      <c r="N393" s="250" t="s">
        <v>40</v>
      </c>
      <c r="O393" s="90"/>
      <c r="P393" s="233">
        <f>O393*H393</f>
        <v>0</v>
      </c>
      <c r="Q393" s="233">
        <v>0</v>
      </c>
      <c r="R393" s="233">
        <f>Q393*H393</f>
        <v>0</v>
      </c>
      <c r="S393" s="233">
        <v>0</v>
      </c>
      <c r="T393" s="23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5" t="s">
        <v>221</v>
      </c>
      <c r="AT393" s="235" t="s">
        <v>190</v>
      </c>
      <c r="AU393" s="235" t="s">
        <v>82</v>
      </c>
      <c r="AY393" s="16" t="s">
        <v>148</v>
      </c>
      <c r="BE393" s="236">
        <f>IF(N393="základní",J393,0)</f>
        <v>0</v>
      </c>
      <c r="BF393" s="236">
        <f>IF(N393="snížená",J393,0)</f>
        <v>0</v>
      </c>
      <c r="BG393" s="236">
        <f>IF(N393="zákl. přenesená",J393,0)</f>
        <v>0</v>
      </c>
      <c r="BH393" s="236">
        <f>IF(N393="sníž. přenesená",J393,0)</f>
        <v>0</v>
      </c>
      <c r="BI393" s="236">
        <f>IF(N393="nulová",J393,0)</f>
        <v>0</v>
      </c>
      <c r="BJ393" s="16" t="s">
        <v>82</v>
      </c>
      <c r="BK393" s="236">
        <f>ROUND(I393*H393,2)</f>
        <v>0</v>
      </c>
      <c r="BL393" s="16" t="s">
        <v>221</v>
      </c>
      <c r="BM393" s="235" t="s">
        <v>684</v>
      </c>
    </row>
    <row r="394" s="2" customFormat="1">
      <c r="A394" s="37"/>
      <c r="B394" s="38"/>
      <c r="C394" s="39"/>
      <c r="D394" s="237" t="s">
        <v>158</v>
      </c>
      <c r="E394" s="39"/>
      <c r="F394" s="238" t="s">
        <v>685</v>
      </c>
      <c r="G394" s="39"/>
      <c r="H394" s="39"/>
      <c r="I394" s="239"/>
      <c r="J394" s="39"/>
      <c r="K394" s="39"/>
      <c r="L394" s="43"/>
      <c r="M394" s="240"/>
      <c r="N394" s="241"/>
      <c r="O394" s="90"/>
      <c r="P394" s="90"/>
      <c r="Q394" s="90"/>
      <c r="R394" s="90"/>
      <c r="S394" s="90"/>
      <c r="T394" s="91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158</v>
      </c>
      <c r="AU394" s="16" t="s">
        <v>82</v>
      </c>
    </row>
    <row r="395" s="2" customFormat="1" ht="16.5" customHeight="1">
      <c r="A395" s="37"/>
      <c r="B395" s="38"/>
      <c r="C395" s="242" t="s">
        <v>686</v>
      </c>
      <c r="D395" s="242" t="s">
        <v>190</v>
      </c>
      <c r="E395" s="243" t="s">
        <v>687</v>
      </c>
      <c r="F395" s="244" t="s">
        <v>688</v>
      </c>
      <c r="G395" s="245" t="s">
        <v>186</v>
      </c>
      <c r="H395" s="246">
        <v>540</v>
      </c>
      <c r="I395" s="247"/>
      <c r="J395" s="248">
        <f>ROUND(I395*H395,2)</f>
        <v>0</v>
      </c>
      <c r="K395" s="244" t="s">
        <v>154</v>
      </c>
      <c r="L395" s="43"/>
      <c r="M395" s="249" t="s">
        <v>1</v>
      </c>
      <c r="N395" s="250" t="s">
        <v>40</v>
      </c>
      <c r="O395" s="90"/>
      <c r="P395" s="233">
        <f>O395*H395</f>
        <v>0</v>
      </c>
      <c r="Q395" s="233">
        <v>0</v>
      </c>
      <c r="R395" s="233">
        <f>Q395*H395</f>
        <v>0</v>
      </c>
      <c r="S395" s="233">
        <v>0</v>
      </c>
      <c r="T395" s="234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5" t="s">
        <v>221</v>
      </c>
      <c r="AT395" s="235" t="s">
        <v>190</v>
      </c>
      <c r="AU395" s="235" t="s">
        <v>82</v>
      </c>
      <c r="AY395" s="16" t="s">
        <v>148</v>
      </c>
      <c r="BE395" s="236">
        <f>IF(N395="základní",J395,0)</f>
        <v>0</v>
      </c>
      <c r="BF395" s="236">
        <f>IF(N395="snížená",J395,0)</f>
        <v>0</v>
      </c>
      <c r="BG395" s="236">
        <f>IF(N395="zákl. přenesená",J395,0)</f>
        <v>0</v>
      </c>
      <c r="BH395" s="236">
        <f>IF(N395="sníž. přenesená",J395,0)</f>
        <v>0</v>
      </c>
      <c r="BI395" s="236">
        <f>IF(N395="nulová",J395,0)</f>
        <v>0</v>
      </c>
      <c r="BJ395" s="16" t="s">
        <v>82</v>
      </c>
      <c r="BK395" s="236">
        <f>ROUND(I395*H395,2)</f>
        <v>0</v>
      </c>
      <c r="BL395" s="16" t="s">
        <v>221</v>
      </c>
      <c r="BM395" s="235" t="s">
        <v>689</v>
      </c>
    </row>
    <row r="396" s="2" customFormat="1">
      <c r="A396" s="37"/>
      <c r="B396" s="38"/>
      <c r="C396" s="39"/>
      <c r="D396" s="237" t="s">
        <v>158</v>
      </c>
      <c r="E396" s="39"/>
      <c r="F396" s="238" t="s">
        <v>690</v>
      </c>
      <c r="G396" s="39"/>
      <c r="H396" s="39"/>
      <c r="I396" s="239"/>
      <c r="J396" s="39"/>
      <c r="K396" s="39"/>
      <c r="L396" s="43"/>
      <c r="M396" s="240"/>
      <c r="N396" s="241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158</v>
      </c>
      <c r="AU396" s="16" t="s">
        <v>82</v>
      </c>
    </row>
    <row r="397" s="2" customFormat="1" ht="24.15" customHeight="1">
      <c r="A397" s="37"/>
      <c r="B397" s="38"/>
      <c r="C397" s="242" t="s">
        <v>691</v>
      </c>
      <c r="D397" s="242" t="s">
        <v>190</v>
      </c>
      <c r="E397" s="243" t="s">
        <v>692</v>
      </c>
      <c r="F397" s="244" t="s">
        <v>693</v>
      </c>
      <c r="G397" s="245" t="s">
        <v>186</v>
      </c>
      <c r="H397" s="246">
        <v>870</v>
      </c>
      <c r="I397" s="247"/>
      <c r="J397" s="248">
        <f>ROUND(I397*H397,2)</f>
        <v>0</v>
      </c>
      <c r="K397" s="244" t="s">
        <v>154</v>
      </c>
      <c r="L397" s="43"/>
      <c r="M397" s="249" t="s">
        <v>1</v>
      </c>
      <c r="N397" s="250" t="s">
        <v>40</v>
      </c>
      <c r="O397" s="90"/>
      <c r="P397" s="233">
        <f>O397*H397</f>
        <v>0</v>
      </c>
      <c r="Q397" s="233">
        <v>0</v>
      </c>
      <c r="R397" s="233">
        <f>Q397*H397</f>
        <v>0</v>
      </c>
      <c r="S397" s="233">
        <v>0</v>
      </c>
      <c r="T397" s="234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5" t="s">
        <v>221</v>
      </c>
      <c r="AT397" s="235" t="s">
        <v>190</v>
      </c>
      <c r="AU397" s="235" t="s">
        <v>82</v>
      </c>
      <c r="AY397" s="16" t="s">
        <v>148</v>
      </c>
      <c r="BE397" s="236">
        <f>IF(N397="základní",J397,0)</f>
        <v>0</v>
      </c>
      <c r="BF397" s="236">
        <f>IF(N397="snížená",J397,0)</f>
        <v>0</v>
      </c>
      <c r="BG397" s="236">
        <f>IF(N397="zákl. přenesená",J397,0)</f>
        <v>0</v>
      </c>
      <c r="BH397" s="236">
        <f>IF(N397="sníž. přenesená",J397,0)</f>
        <v>0</v>
      </c>
      <c r="BI397" s="236">
        <f>IF(N397="nulová",J397,0)</f>
        <v>0</v>
      </c>
      <c r="BJ397" s="16" t="s">
        <v>82</v>
      </c>
      <c r="BK397" s="236">
        <f>ROUND(I397*H397,2)</f>
        <v>0</v>
      </c>
      <c r="BL397" s="16" t="s">
        <v>221</v>
      </c>
      <c r="BM397" s="235" t="s">
        <v>694</v>
      </c>
    </row>
    <row r="398" s="2" customFormat="1">
      <c r="A398" s="37"/>
      <c r="B398" s="38"/>
      <c r="C398" s="39"/>
      <c r="D398" s="237" t="s">
        <v>158</v>
      </c>
      <c r="E398" s="39"/>
      <c r="F398" s="238" t="s">
        <v>695</v>
      </c>
      <c r="G398" s="39"/>
      <c r="H398" s="39"/>
      <c r="I398" s="239"/>
      <c r="J398" s="39"/>
      <c r="K398" s="39"/>
      <c r="L398" s="43"/>
      <c r="M398" s="240"/>
      <c r="N398" s="241"/>
      <c r="O398" s="90"/>
      <c r="P398" s="90"/>
      <c r="Q398" s="90"/>
      <c r="R398" s="90"/>
      <c r="S398" s="90"/>
      <c r="T398" s="91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158</v>
      </c>
      <c r="AU398" s="16" t="s">
        <v>82</v>
      </c>
    </row>
    <row r="399" s="2" customFormat="1" ht="24.15" customHeight="1">
      <c r="A399" s="37"/>
      <c r="B399" s="38"/>
      <c r="C399" s="242" t="s">
        <v>696</v>
      </c>
      <c r="D399" s="242" t="s">
        <v>190</v>
      </c>
      <c r="E399" s="243" t="s">
        <v>697</v>
      </c>
      <c r="F399" s="244" t="s">
        <v>698</v>
      </c>
      <c r="G399" s="245" t="s">
        <v>186</v>
      </c>
      <c r="H399" s="246">
        <v>12</v>
      </c>
      <c r="I399" s="247"/>
      <c r="J399" s="248">
        <f>ROUND(I399*H399,2)</f>
        <v>0</v>
      </c>
      <c r="K399" s="244" t="s">
        <v>154</v>
      </c>
      <c r="L399" s="43"/>
      <c r="M399" s="249" t="s">
        <v>1</v>
      </c>
      <c r="N399" s="250" t="s">
        <v>40</v>
      </c>
      <c r="O399" s="90"/>
      <c r="P399" s="233">
        <f>O399*H399</f>
        <v>0</v>
      </c>
      <c r="Q399" s="233">
        <v>0</v>
      </c>
      <c r="R399" s="233">
        <f>Q399*H399</f>
        <v>0</v>
      </c>
      <c r="S399" s="233">
        <v>0</v>
      </c>
      <c r="T399" s="23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5" t="s">
        <v>221</v>
      </c>
      <c r="AT399" s="235" t="s">
        <v>190</v>
      </c>
      <c r="AU399" s="235" t="s">
        <v>82</v>
      </c>
      <c r="AY399" s="16" t="s">
        <v>148</v>
      </c>
      <c r="BE399" s="236">
        <f>IF(N399="základní",J399,0)</f>
        <v>0</v>
      </c>
      <c r="BF399" s="236">
        <f>IF(N399="snížená",J399,0)</f>
        <v>0</v>
      </c>
      <c r="BG399" s="236">
        <f>IF(N399="zákl. přenesená",J399,0)</f>
        <v>0</v>
      </c>
      <c r="BH399" s="236">
        <f>IF(N399="sníž. přenesená",J399,0)</f>
        <v>0</v>
      </c>
      <c r="BI399" s="236">
        <f>IF(N399="nulová",J399,0)</f>
        <v>0</v>
      </c>
      <c r="BJ399" s="16" t="s">
        <v>82</v>
      </c>
      <c r="BK399" s="236">
        <f>ROUND(I399*H399,2)</f>
        <v>0</v>
      </c>
      <c r="BL399" s="16" t="s">
        <v>221</v>
      </c>
      <c r="BM399" s="235" t="s">
        <v>699</v>
      </c>
    </row>
    <row r="400" s="2" customFormat="1">
      <c r="A400" s="37"/>
      <c r="B400" s="38"/>
      <c r="C400" s="39"/>
      <c r="D400" s="237" t="s">
        <v>158</v>
      </c>
      <c r="E400" s="39"/>
      <c r="F400" s="238" t="s">
        <v>700</v>
      </c>
      <c r="G400" s="39"/>
      <c r="H400" s="39"/>
      <c r="I400" s="239"/>
      <c r="J400" s="39"/>
      <c r="K400" s="39"/>
      <c r="L400" s="43"/>
      <c r="M400" s="240"/>
      <c r="N400" s="241"/>
      <c r="O400" s="90"/>
      <c r="P400" s="90"/>
      <c r="Q400" s="90"/>
      <c r="R400" s="90"/>
      <c r="S400" s="90"/>
      <c r="T400" s="91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158</v>
      </c>
      <c r="AU400" s="16" t="s">
        <v>82</v>
      </c>
    </row>
    <row r="401" s="2" customFormat="1" ht="16.5" customHeight="1">
      <c r="A401" s="37"/>
      <c r="B401" s="38"/>
      <c r="C401" s="242" t="s">
        <v>701</v>
      </c>
      <c r="D401" s="242" t="s">
        <v>190</v>
      </c>
      <c r="E401" s="243" t="s">
        <v>702</v>
      </c>
      <c r="F401" s="244" t="s">
        <v>703</v>
      </c>
      <c r="G401" s="245" t="s">
        <v>186</v>
      </c>
      <c r="H401" s="246">
        <v>13</v>
      </c>
      <c r="I401" s="247"/>
      <c r="J401" s="248">
        <f>ROUND(I401*H401,2)</f>
        <v>0</v>
      </c>
      <c r="K401" s="244" t="s">
        <v>154</v>
      </c>
      <c r="L401" s="43"/>
      <c r="M401" s="249" t="s">
        <v>1</v>
      </c>
      <c r="N401" s="250" t="s">
        <v>40</v>
      </c>
      <c r="O401" s="90"/>
      <c r="P401" s="233">
        <f>O401*H401</f>
        <v>0</v>
      </c>
      <c r="Q401" s="233">
        <v>0</v>
      </c>
      <c r="R401" s="233">
        <f>Q401*H401</f>
        <v>0</v>
      </c>
      <c r="S401" s="233">
        <v>0</v>
      </c>
      <c r="T401" s="234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5" t="s">
        <v>221</v>
      </c>
      <c r="AT401" s="235" t="s">
        <v>190</v>
      </c>
      <c r="AU401" s="235" t="s">
        <v>82</v>
      </c>
      <c r="AY401" s="16" t="s">
        <v>148</v>
      </c>
      <c r="BE401" s="236">
        <f>IF(N401="základní",J401,0)</f>
        <v>0</v>
      </c>
      <c r="BF401" s="236">
        <f>IF(N401="snížená",J401,0)</f>
        <v>0</v>
      </c>
      <c r="BG401" s="236">
        <f>IF(N401="zákl. přenesená",J401,0)</f>
        <v>0</v>
      </c>
      <c r="BH401" s="236">
        <f>IF(N401="sníž. přenesená",J401,0)</f>
        <v>0</v>
      </c>
      <c r="BI401" s="236">
        <f>IF(N401="nulová",J401,0)</f>
        <v>0</v>
      </c>
      <c r="BJ401" s="16" t="s">
        <v>82</v>
      </c>
      <c r="BK401" s="236">
        <f>ROUND(I401*H401,2)</f>
        <v>0</v>
      </c>
      <c r="BL401" s="16" t="s">
        <v>221</v>
      </c>
      <c r="BM401" s="235" t="s">
        <v>704</v>
      </c>
    </row>
    <row r="402" s="2" customFormat="1">
      <c r="A402" s="37"/>
      <c r="B402" s="38"/>
      <c r="C402" s="39"/>
      <c r="D402" s="237" t="s">
        <v>158</v>
      </c>
      <c r="E402" s="39"/>
      <c r="F402" s="238" t="s">
        <v>705</v>
      </c>
      <c r="G402" s="39"/>
      <c r="H402" s="39"/>
      <c r="I402" s="239"/>
      <c r="J402" s="39"/>
      <c r="K402" s="39"/>
      <c r="L402" s="43"/>
      <c r="M402" s="240"/>
      <c r="N402" s="241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158</v>
      </c>
      <c r="AU402" s="16" t="s">
        <v>82</v>
      </c>
    </row>
    <row r="403" s="2" customFormat="1" ht="24.15" customHeight="1">
      <c r="A403" s="37"/>
      <c r="B403" s="38"/>
      <c r="C403" s="242" t="s">
        <v>706</v>
      </c>
      <c r="D403" s="242" t="s">
        <v>190</v>
      </c>
      <c r="E403" s="243" t="s">
        <v>707</v>
      </c>
      <c r="F403" s="244" t="s">
        <v>708</v>
      </c>
      <c r="G403" s="245" t="s">
        <v>186</v>
      </c>
      <c r="H403" s="246">
        <v>8</v>
      </c>
      <c r="I403" s="247"/>
      <c r="J403" s="248">
        <f>ROUND(I403*H403,2)</f>
        <v>0</v>
      </c>
      <c r="K403" s="244" t="s">
        <v>154</v>
      </c>
      <c r="L403" s="43"/>
      <c r="M403" s="249" t="s">
        <v>1</v>
      </c>
      <c r="N403" s="250" t="s">
        <v>40</v>
      </c>
      <c r="O403" s="90"/>
      <c r="P403" s="233">
        <f>O403*H403</f>
        <v>0</v>
      </c>
      <c r="Q403" s="233">
        <v>0</v>
      </c>
      <c r="R403" s="233">
        <f>Q403*H403</f>
        <v>0</v>
      </c>
      <c r="S403" s="233">
        <v>0</v>
      </c>
      <c r="T403" s="234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5" t="s">
        <v>221</v>
      </c>
      <c r="AT403" s="235" t="s">
        <v>190</v>
      </c>
      <c r="AU403" s="235" t="s">
        <v>82</v>
      </c>
      <c r="AY403" s="16" t="s">
        <v>148</v>
      </c>
      <c r="BE403" s="236">
        <f>IF(N403="základní",J403,0)</f>
        <v>0</v>
      </c>
      <c r="BF403" s="236">
        <f>IF(N403="snížená",J403,0)</f>
        <v>0</v>
      </c>
      <c r="BG403" s="236">
        <f>IF(N403="zákl. přenesená",J403,0)</f>
        <v>0</v>
      </c>
      <c r="BH403" s="236">
        <f>IF(N403="sníž. přenesená",J403,0)</f>
        <v>0</v>
      </c>
      <c r="BI403" s="236">
        <f>IF(N403="nulová",J403,0)</f>
        <v>0</v>
      </c>
      <c r="BJ403" s="16" t="s">
        <v>82</v>
      </c>
      <c r="BK403" s="236">
        <f>ROUND(I403*H403,2)</f>
        <v>0</v>
      </c>
      <c r="BL403" s="16" t="s">
        <v>221</v>
      </c>
      <c r="BM403" s="235" t="s">
        <v>709</v>
      </c>
    </row>
    <row r="404" s="2" customFormat="1">
      <c r="A404" s="37"/>
      <c r="B404" s="38"/>
      <c r="C404" s="39"/>
      <c r="D404" s="237" t="s">
        <v>158</v>
      </c>
      <c r="E404" s="39"/>
      <c r="F404" s="238" t="s">
        <v>710</v>
      </c>
      <c r="G404" s="39"/>
      <c r="H404" s="39"/>
      <c r="I404" s="239"/>
      <c r="J404" s="39"/>
      <c r="K404" s="39"/>
      <c r="L404" s="43"/>
      <c r="M404" s="240"/>
      <c r="N404" s="241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158</v>
      </c>
      <c r="AU404" s="16" t="s">
        <v>82</v>
      </c>
    </row>
    <row r="405" s="2" customFormat="1" ht="24.15" customHeight="1">
      <c r="A405" s="37"/>
      <c r="B405" s="38"/>
      <c r="C405" s="242" t="s">
        <v>711</v>
      </c>
      <c r="D405" s="242" t="s">
        <v>190</v>
      </c>
      <c r="E405" s="243" t="s">
        <v>712</v>
      </c>
      <c r="F405" s="244" t="s">
        <v>713</v>
      </c>
      <c r="G405" s="245" t="s">
        <v>186</v>
      </c>
      <c r="H405" s="246">
        <v>1</v>
      </c>
      <c r="I405" s="247"/>
      <c r="J405" s="248">
        <f>ROUND(I405*H405,2)</f>
        <v>0</v>
      </c>
      <c r="K405" s="244" t="s">
        <v>154</v>
      </c>
      <c r="L405" s="43"/>
      <c r="M405" s="249" t="s">
        <v>1</v>
      </c>
      <c r="N405" s="250" t="s">
        <v>40</v>
      </c>
      <c r="O405" s="90"/>
      <c r="P405" s="233">
        <f>O405*H405</f>
        <v>0</v>
      </c>
      <c r="Q405" s="233">
        <v>0</v>
      </c>
      <c r="R405" s="233">
        <f>Q405*H405</f>
        <v>0</v>
      </c>
      <c r="S405" s="233">
        <v>0</v>
      </c>
      <c r="T405" s="234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5" t="s">
        <v>221</v>
      </c>
      <c r="AT405" s="235" t="s">
        <v>190</v>
      </c>
      <c r="AU405" s="235" t="s">
        <v>82</v>
      </c>
      <c r="AY405" s="16" t="s">
        <v>148</v>
      </c>
      <c r="BE405" s="236">
        <f>IF(N405="základní",J405,0)</f>
        <v>0</v>
      </c>
      <c r="BF405" s="236">
        <f>IF(N405="snížená",J405,0)</f>
        <v>0</v>
      </c>
      <c r="BG405" s="236">
        <f>IF(N405="zákl. přenesená",J405,0)</f>
        <v>0</v>
      </c>
      <c r="BH405" s="236">
        <f>IF(N405="sníž. přenesená",J405,0)</f>
        <v>0</v>
      </c>
      <c r="BI405" s="236">
        <f>IF(N405="nulová",J405,0)</f>
        <v>0</v>
      </c>
      <c r="BJ405" s="16" t="s">
        <v>82</v>
      </c>
      <c r="BK405" s="236">
        <f>ROUND(I405*H405,2)</f>
        <v>0</v>
      </c>
      <c r="BL405" s="16" t="s">
        <v>221</v>
      </c>
      <c r="BM405" s="235" t="s">
        <v>714</v>
      </c>
    </row>
    <row r="406" s="2" customFormat="1">
      <c r="A406" s="37"/>
      <c r="B406" s="38"/>
      <c r="C406" s="39"/>
      <c r="D406" s="237" t="s">
        <v>158</v>
      </c>
      <c r="E406" s="39"/>
      <c r="F406" s="238" t="s">
        <v>715</v>
      </c>
      <c r="G406" s="39"/>
      <c r="H406" s="39"/>
      <c r="I406" s="239"/>
      <c r="J406" s="39"/>
      <c r="K406" s="39"/>
      <c r="L406" s="43"/>
      <c r="M406" s="240"/>
      <c r="N406" s="241"/>
      <c r="O406" s="90"/>
      <c r="P406" s="90"/>
      <c r="Q406" s="90"/>
      <c r="R406" s="90"/>
      <c r="S406" s="90"/>
      <c r="T406" s="91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158</v>
      </c>
      <c r="AU406" s="16" t="s">
        <v>82</v>
      </c>
    </row>
    <row r="407" s="2" customFormat="1" ht="24.15" customHeight="1">
      <c r="A407" s="37"/>
      <c r="B407" s="38"/>
      <c r="C407" s="242" t="s">
        <v>716</v>
      </c>
      <c r="D407" s="242" t="s">
        <v>190</v>
      </c>
      <c r="E407" s="243" t="s">
        <v>717</v>
      </c>
      <c r="F407" s="244" t="s">
        <v>718</v>
      </c>
      <c r="G407" s="245" t="s">
        <v>186</v>
      </c>
      <c r="H407" s="246">
        <v>20</v>
      </c>
      <c r="I407" s="247"/>
      <c r="J407" s="248">
        <f>ROUND(I407*H407,2)</f>
        <v>0</v>
      </c>
      <c r="K407" s="244" t="s">
        <v>154</v>
      </c>
      <c r="L407" s="43"/>
      <c r="M407" s="249" t="s">
        <v>1</v>
      </c>
      <c r="N407" s="250" t="s">
        <v>40</v>
      </c>
      <c r="O407" s="90"/>
      <c r="P407" s="233">
        <f>O407*H407</f>
        <v>0</v>
      </c>
      <c r="Q407" s="233">
        <v>0</v>
      </c>
      <c r="R407" s="233">
        <f>Q407*H407</f>
        <v>0</v>
      </c>
      <c r="S407" s="233">
        <v>0</v>
      </c>
      <c r="T407" s="234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5" t="s">
        <v>221</v>
      </c>
      <c r="AT407" s="235" t="s">
        <v>190</v>
      </c>
      <c r="AU407" s="235" t="s">
        <v>82</v>
      </c>
      <c r="AY407" s="16" t="s">
        <v>148</v>
      </c>
      <c r="BE407" s="236">
        <f>IF(N407="základní",J407,0)</f>
        <v>0</v>
      </c>
      <c r="BF407" s="236">
        <f>IF(N407="snížená",J407,0)</f>
        <v>0</v>
      </c>
      <c r="BG407" s="236">
        <f>IF(N407="zákl. přenesená",J407,0)</f>
        <v>0</v>
      </c>
      <c r="BH407" s="236">
        <f>IF(N407="sníž. přenesená",J407,0)</f>
        <v>0</v>
      </c>
      <c r="BI407" s="236">
        <f>IF(N407="nulová",J407,0)</f>
        <v>0</v>
      </c>
      <c r="BJ407" s="16" t="s">
        <v>82</v>
      </c>
      <c r="BK407" s="236">
        <f>ROUND(I407*H407,2)</f>
        <v>0</v>
      </c>
      <c r="BL407" s="16" t="s">
        <v>221</v>
      </c>
      <c r="BM407" s="235" t="s">
        <v>719</v>
      </c>
    </row>
    <row r="408" s="2" customFormat="1">
      <c r="A408" s="37"/>
      <c r="B408" s="38"/>
      <c r="C408" s="39"/>
      <c r="D408" s="237" t="s">
        <v>158</v>
      </c>
      <c r="E408" s="39"/>
      <c r="F408" s="238" t="s">
        <v>720</v>
      </c>
      <c r="G408" s="39"/>
      <c r="H408" s="39"/>
      <c r="I408" s="239"/>
      <c r="J408" s="39"/>
      <c r="K408" s="39"/>
      <c r="L408" s="43"/>
      <c r="M408" s="240"/>
      <c r="N408" s="241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158</v>
      </c>
      <c r="AU408" s="16" t="s">
        <v>82</v>
      </c>
    </row>
    <row r="409" s="2" customFormat="1" ht="24.15" customHeight="1">
      <c r="A409" s="37"/>
      <c r="B409" s="38"/>
      <c r="C409" s="242" t="s">
        <v>721</v>
      </c>
      <c r="D409" s="242" t="s">
        <v>190</v>
      </c>
      <c r="E409" s="243" t="s">
        <v>722</v>
      </c>
      <c r="F409" s="244" t="s">
        <v>723</v>
      </c>
      <c r="G409" s="245" t="s">
        <v>186</v>
      </c>
      <c r="H409" s="246">
        <v>20</v>
      </c>
      <c r="I409" s="247"/>
      <c r="J409" s="248">
        <f>ROUND(I409*H409,2)</f>
        <v>0</v>
      </c>
      <c r="K409" s="244" t="s">
        <v>154</v>
      </c>
      <c r="L409" s="43"/>
      <c r="M409" s="249" t="s">
        <v>1</v>
      </c>
      <c r="N409" s="250" t="s">
        <v>40</v>
      </c>
      <c r="O409" s="90"/>
      <c r="P409" s="233">
        <f>O409*H409</f>
        <v>0</v>
      </c>
      <c r="Q409" s="233">
        <v>0</v>
      </c>
      <c r="R409" s="233">
        <f>Q409*H409</f>
        <v>0</v>
      </c>
      <c r="S409" s="233">
        <v>0</v>
      </c>
      <c r="T409" s="234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5" t="s">
        <v>221</v>
      </c>
      <c r="AT409" s="235" t="s">
        <v>190</v>
      </c>
      <c r="AU409" s="235" t="s">
        <v>82</v>
      </c>
      <c r="AY409" s="16" t="s">
        <v>148</v>
      </c>
      <c r="BE409" s="236">
        <f>IF(N409="základní",J409,0)</f>
        <v>0</v>
      </c>
      <c r="BF409" s="236">
        <f>IF(N409="snížená",J409,0)</f>
        <v>0</v>
      </c>
      <c r="BG409" s="236">
        <f>IF(N409="zákl. přenesená",J409,0)</f>
        <v>0</v>
      </c>
      <c r="BH409" s="236">
        <f>IF(N409="sníž. přenesená",J409,0)</f>
        <v>0</v>
      </c>
      <c r="BI409" s="236">
        <f>IF(N409="nulová",J409,0)</f>
        <v>0</v>
      </c>
      <c r="BJ409" s="16" t="s">
        <v>82</v>
      </c>
      <c r="BK409" s="236">
        <f>ROUND(I409*H409,2)</f>
        <v>0</v>
      </c>
      <c r="BL409" s="16" t="s">
        <v>221</v>
      </c>
      <c r="BM409" s="235" t="s">
        <v>724</v>
      </c>
    </row>
    <row r="410" s="2" customFormat="1">
      <c r="A410" s="37"/>
      <c r="B410" s="38"/>
      <c r="C410" s="39"/>
      <c r="D410" s="237" t="s">
        <v>158</v>
      </c>
      <c r="E410" s="39"/>
      <c r="F410" s="238" t="s">
        <v>725</v>
      </c>
      <c r="G410" s="39"/>
      <c r="H410" s="39"/>
      <c r="I410" s="239"/>
      <c r="J410" s="39"/>
      <c r="K410" s="39"/>
      <c r="L410" s="43"/>
      <c r="M410" s="240"/>
      <c r="N410" s="241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158</v>
      </c>
      <c r="AU410" s="16" t="s">
        <v>82</v>
      </c>
    </row>
    <row r="411" s="2" customFormat="1" ht="21.75" customHeight="1">
      <c r="A411" s="37"/>
      <c r="B411" s="38"/>
      <c r="C411" s="242" t="s">
        <v>726</v>
      </c>
      <c r="D411" s="242" t="s">
        <v>190</v>
      </c>
      <c r="E411" s="243" t="s">
        <v>727</v>
      </c>
      <c r="F411" s="244" t="s">
        <v>728</v>
      </c>
      <c r="G411" s="245" t="s">
        <v>186</v>
      </c>
      <c r="H411" s="246">
        <v>20</v>
      </c>
      <c r="I411" s="247"/>
      <c r="J411" s="248">
        <f>ROUND(I411*H411,2)</f>
        <v>0</v>
      </c>
      <c r="K411" s="244" t="s">
        <v>154</v>
      </c>
      <c r="L411" s="43"/>
      <c r="M411" s="249" t="s">
        <v>1</v>
      </c>
      <c r="N411" s="250" t="s">
        <v>40</v>
      </c>
      <c r="O411" s="90"/>
      <c r="P411" s="233">
        <f>O411*H411</f>
        <v>0</v>
      </c>
      <c r="Q411" s="233">
        <v>0</v>
      </c>
      <c r="R411" s="233">
        <f>Q411*H411</f>
        <v>0</v>
      </c>
      <c r="S411" s="233">
        <v>0</v>
      </c>
      <c r="T411" s="234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5" t="s">
        <v>221</v>
      </c>
      <c r="AT411" s="235" t="s">
        <v>190</v>
      </c>
      <c r="AU411" s="235" t="s">
        <v>82</v>
      </c>
      <c r="AY411" s="16" t="s">
        <v>148</v>
      </c>
      <c r="BE411" s="236">
        <f>IF(N411="základní",J411,0)</f>
        <v>0</v>
      </c>
      <c r="BF411" s="236">
        <f>IF(N411="snížená",J411,0)</f>
        <v>0</v>
      </c>
      <c r="BG411" s="236">
        <f>IF(N411="zákl. přenesená",J411,0)</f>
        <v>0</v>
      </c>
      <c r="BH411" s="236">
        <f>IF(N411="sníž. přenesená",J411,0)</f>
        <v>0</v>
      </c>
      <c r="BI411" s="236">
        <f>IF(N411="nulová",J411,0)</f>
        <v>0</v>
      </c>
      <c r="BJ411" s="16" t="s">
        <v>82</v>
      </c>
      <c r="BK411" s="236">
        <f>ROUND(I411*H411,2)</f>
        <v>0</v>
      </c>
      <c r="BL411" s="16" t="s">
        <v>221</v>
      </c>
      <c r="BM411" s="235" t="s">
        <v>729</v>
      </c>
    </row>
    <row r="412" s="2" customFormat="1">
      <c r="A412" s="37"/>
      <c r="B412" s="38"/>
      <c r="C412" s="39"/>
      <c r="D412" s="237" t="s">
        <v>158</v>
      </c>
      <c r="E412" s="39"/>
      <c r="F412" s="238" t="s">
        <v>730</v>
      </c>
      <c r="G412" s="39"/>
      <c r="H412" s="39"/>
      <c r="I412" s="239"/>
      <c r="J412" s="39"/>
      <c r="K412" s="39"/>
      <c r="L412" s="43"/>
      <c r="M412" s="240"/>
      <c r="N412" s="241"/>
      <c r="O412" s="90"/>
      <c r="P412" s="90"/>
      <c r="Q412" s="90"/>
      <c r="R412" s="90"/>
      <c r="S412" s="90"/>
      <c r="T412" s="91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158</v>
      </c>
      <c r="AU412" s="16" t="s">
        <v>82</v>
      </c>
    </row>
    <row r="413" s="2" customFormat="1" ht="24.15" customHeight="1">
      <c r="A413" s="37"/>
      <c r="B413" s="38"/>
      <c r="C413" s="242" t="s">
        <v>731</v>
      </c>
      <c r="D413" s="242" t="s">
        <v>190</v>
      </c>
      <c r="E413" s="243" t="s">
        <v>732</v>
      </c>
      <c r="F413" s="244" t="s">
        <v>733</v>
      </c>
      <c r="G413" s="245" t="s">
        <v>186</v>
      </c>
      <c r="H413" s="246">
        <v>1</v>
      </c>
      <c r="I413" s="247"/>
      <c r="J413" s="248">
        <f>ROUND(I413*H413,2)</f>
        <v>0</v>
      </c>
      <c r="K413" s="244" t="s">
        <v>154</v>
      </c>
      <c r="L413" s="43"/>
      <c r="M413" s="249" t="s">
        <v>1</v>
      </c>
      <c r="N413" s="250" t="s">
        <v>40</v>
      </c>
      <c r="O413" s="90"/>
      <c r="P413" s="233">
        <f>O413*H413</f>
        <v>0</v>
      </c>
      <c r="Q413" s="233">
        <v>0</v>
      </c>
      <c r="R413" s="233">
        <f>Q413*H413</f>
        <v>0</v>
      </c>
      <c r="S413" s="233">
        <v>0</v>
      </c>
      <c r="T413" s="234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35" t="s">
        <v>221</v>
      </c>
      <c r="AT413" s="235" t="s">
        <v>190</v>
      </c>
      <c r="AU413" s="235" t="s">
        <v>82</v>
      </c>
      <c r="AY413" s="16" t="s">
        <v>148</v>
      </c>
      <c r="BE413" s="236">
        <f>IF(N413="základní",J413,0)</f>
        <v>0</v>
      </c>
      <c r="BF413" s="236">
        <f>IF(N413="snížená",J413,0)</f>
        <v>0</v>
      </c>
      <c r="BG413" s="236">
        <f>IF(N413="zákl. přenesená",J413,0)</f>
        <v>0</v>
      </c>
      <c r="BH413" s="236">
        <f>IF(N413="sníž. přenesená",J413,0)</f>
        <v>0</v>
      </c>
      <c r="BI413" s="236">
        <f>IF(N413="nulová",J413,0)</f>
        <v>0</v>
      </c>
      <c r="BJ413" s="16" t="s">
        <v>82</v>
      </c>
      <c r="BK413" s="236">
        <f>ROUND(I413*H413,2)</f>
        <v>0</v>
      </c>
      <c r="BL413" s="16" t="s">
        <v>221</v>
      </c>
      <c r="BM413" s="235" t="s">
        <v>734</v>
      </c>
    </row>
    <row r="414" s="2" customFormat="1">
      <c r="A414" s="37"/>
      <c r="B414" s="38"/>
      <c r="C414" s="39"/>
      <c r="D414" s="237" t="s">
        <v>158</v>
      </c>
      <c r="E414" s="39"/>
      <c r="F414" s="238" t="s">
        <v>735</v>
      </c>
      <c r="G414" s="39"/>
      <c r="H414" s="39"/>
      <c r="I414" s="239"/>
      <c r="J414" s="39"/>
      <c r="K414" s="39"/>
      <c r="L414" s="43"/>
      <c r="M414" s="240"/>
      <c r="N414" s="241"/>
      <c r="O414" s="90"/>
      <c r="P414" s="90"/>
      <c r="Q414" s="90"/>
      <c r="R414" s="90"/>
      <c r="S414" s="90"/>
      <c r="T414" s="91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158</v>
      </c>
      <c r="AU414" s="16" t="s">
        <v>82</v>
      </c>
    </row>
    <row r="415" s="2" customFormat="1" ht="21.75" customHeight="1">
      <c r="A415" s="37"/>
      <c r="B415" s="38"/>
      <c r="C415" s="242" t="s">
        <v>736</v>
      </c>
      <c r="D415" s="242" t="s">
        <v>190</v>
      </c>
      <c r="E415" s="243" t="s">
        <v>737</v>
      </c>
      <c r="F415" s="244" t="s">
        <v>738</v>
      </c>
      <c r="G415" s="245" t="s">
        <v>186</v>
      </c>
      <c r="H415" s="246">
        <v>1</v>
      </c>
      <c r="I415" s="247"/>
      <c r="J415" s="248">
        <f>ROUND(I415*H415,2)</f>
        <v>0</v>
      </c>
      <c r="K415" s="244" t="s">
        <v>154</v>
      </c>
      <c r="L415" s="43"/>
      <c r="M415" s="249" t="s">
        <v>1</v>
      </c>
      <c r="N415" s="250" t="s">
        <v>40</v>
      </c>
      <c r="O415" s="90"/>
      <c r="P415" s="233">
        <f>O415*H415</f>
        <v>0</v>
      </c>
      <c r="Q415" s="233">
        <v>0</v>
      </c>
      <c r="R415" s="233">
        <f>Q415*H415</f>
        <v>0</v>
      </c>
      <c r="S415" s="233">
        <v>0</v>
      </c>
      <c r="T415" s="234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35" t="s">
        <v>221</v>
      </c>
      <c r="AT415" s="235" t="s">
        <v>190</v>
      </c>
      <c r="AU415" s="235" t="s">
        <v>82</v>
      </c>
      <c r="AY415" s="16" t="s">
        <v>148</v>
      </c>
      <c r="BE415" s="236">
        <f>IF(N415="základní",J415,0)</f>
        <v>0</v>
      </c>
      <c r="BF415" s="236">
        <f>IF(N415="snížená",J415,0)</f>
        <v>0</v>
      </c>
      <c r="BG415" s="236">
        <f>IF(N415="zákl. přenesená",J415,0)</f>
        <v>0</v>
      </c>
      <c r="BH415" s="236">
        <f>IF(N415="sníž. přenesená",J415,0)</f>
        <v>0</v>
      </c>
      <c r="BI415" s="236">
        <f>IF(N415="nulová",J415,0)</f>
        <v>0</v>
      </c>
      <c r="BJ415" s="16" t="s">
        <v>82</v>
      </c>
      <c r="BK415" s="236">
        <f>ROUND(I415*H415,2)</f>
        <v>0</v>
      </c>
      <c r="BL415" s="16" t="s">
        <v>221</v>
      </c>
      <c r="BM415" s="235" t="s">
        <v>739</v>
      </c>
    </row>
    <row r="416" s="2" customFormat="1">
      <c r="A416" s="37"/>
      <c r="B416" s="38"/>
      <c r="C416" s="39"/>
      <c r="D416" s="237" t="s">
        <v>158</v>
      </c>
      <c r="E416" s="39"/>
      <c r="F416" s="238" t="s">
        <v>740</v>
      </c>
      <c r="G416" s="39"/>
      <c r="H416" s="39"/>
      <c r="I416" s="239"/>
      <c r="J416" s="39"/>
      <c r="K416" s="39"/>
      <c r="L416" s="43"/>
      <c r="M416" s="240"/>
      <c r="N416" s="241"/>
      <c r="O416" s="90"/>
      <c r="P416" s="90"/>
      <c r="Q416" s="90"/>
      <c r="R416" s="90"/>
      <c r="S416" s="90"/>
      <c r="T416" s="91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158</v>
      </c>
      <c r="AU416" s="16" t="s">
        <v>82</v>
      </c>
    </row>
    <row r="417" s="2" customFormat="1" ht="24.15" customHeight="1">
      <c r="A417" s="37"/>
      <c r="B417" s="38"/>
      <c r="C417" s="242" t="s">
        <v>741</v>
      </c>
      <c r="D417" s="242" t="s">
        <v>190</v>
      </c>
      <c r="E417" s="243" t="s">
        <v>742</v>
      </c>
      <c r="F417" s="244" t="s">
        <v>743</v>
      </c>
      <c r="G417" s="245" t="s">
        <v>498</v>
      </c>
      <c r="H417" s="246">
        <v>80</v>
      </c>
      <c r="I417" s="247"/>
      <c r="J417" s="248">
        <f>ROUND(I417*H417,2)</f>
        <v>0</v>
      </c>
      <c r="K417" s="244" t="s">
        <v>154</v>
      </c>
      <c r="L417" s="43"/>
      <c r="M417" s="249" t="s">
        <v>1</v>
      </c>
      <c r="N417" s="250" t="s">
        <v>40</v>
      </c>
      <c r="O417" s="90"/>
      <c r="P417" s="233">
        <f>O417*H417</f>
        <v>0</v>
      </c>
      <c r="Q417" s="233">
        <v>0</v>
      </c>
      <c r="R417" s="233">
        <f>Q417*H417</f>
        <v>0</v>
      </c>
      <c r="S417" s="233">
        <v>0</v>
      </c>
      <c r="T417" s="234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5" t="s">
        <v>221</v>
      </c>
      <c r="AT417" s="235" t="s">
        <v>190</v>
      </c>
      <c r="AU417" s="235" t="s">
        <v>82</v>
      </c>
      <c r="AY417" s="16" t="s">
        <v>148</v>
      </c>
      <c r="BE417" s="236">
        <f>IF(N417="základní",J417,0)</f>
        <v>0</v>
      </c>
      <c r="BF417" s="236">
        <f>IF(N417="snížená",J417,0)</f>
        <v>0</v>
      </c>
      <c r="BG417" s="236">
        <f>IF(N417="zákl. přenesená",J417,0)</f>
        <v>0</v>
      </c>
      <c r="BH417" s="236">
        <f>IF(N417="sníž. přenesená",J417,0)</f>
        <v>0</v>
      </c>
      <c r="BI417" s="236">
        <f>IF(N417="nulová",J417,0)</f>
        <v>0</v>
      </c>
      <c r="BJ417" s="16" t="s">
        <v>82</v>
      </c>
      <c r="BK417" s="236">
        <f>ROUND(I417*H417,2)</f>
        <v>0</v>
      </c>
      <c r="BL417" s="16" t="s">
        <v>221</v>
      </c>
      <c r="BM417" s="235" t="s">
        <v>744</v>
      </c>
    </row>
    <row r="418" s="2" customFormat="1">
      <c r="A418" s="37"/>
      <c r="B418" s="38"/>
      <c r="C418" s="39"/>
      <c r="D418" s="237" t="s">
        <v>158</v>
      </c>
      <c r="E418" s="39"/>
      <c r="F418" s="238" t="s">
        <v>743</v>
      </c>
      <c r="G418" s="39"/>
      <c r="H418" s="39"/>
      <c r="I418" s="239"/>
      <c r="J418" s="39"/>
      <c r="K418" s="39"/>
      <c r="L418" s="43"/>
      <c r="M418" s="253"/>
      <c r="N418" s="254"/>
      <c r="O418" s="255"/>
      <c r="P418" s="255"/>
      <c r="Q418" s="255"/>
      <c r="R418" s="255"/>
      <c r="S418" s="255"/>
      <c r="T418" s="256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158</v>
      </c>
      <c r="AU418" s="16" t="s">
        <v>82</v>
      </c>
    </row>
    <row r="419" s="2" customFormat="1" ht="6.96" customHeight="1">
      <c r="A419" s="37"/>
      <c r="B419" s="65"/>
      <c r="C419" s="66"/>
      <c r="D419" s="66"/>
      <c r="E419" s="66"/>
      <c r="F419" s="66"/>
      <c r="G419" s="66"/>
      <c r="H419" s="66"/>
      <c r="I419" s="66"/>
      <c r="J419" s="66"/>
      <c r="K419" s="66"/>
      <c r="L419" s="43"/>
      <c r="M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</row>
  </sheetData>
  <sheetProtection sheet="1" autoFilter="0" formatColumns="0" formatRows="0" objects="1" scenarios="1" spinCount="100000" saltValue="OBbGPfJ9sPYeWSlmzmt+I7icq1t0/1Ez58AR47JtDe87bwvywbBfKfqEU/zE4DkFtsNz7T6aLQYcX15AwLaT3Q==" hashValue="erK/cdjKkCWTXUA7vWpOe8UQB1hstgcLs3o9x/2/iWxnd4Dd3nPzUkG61+25AxyGkqHJgJCYCASPItC7bdrvFw==" algorithmName="SHA-512" password="CC35"/>
  <autoFilter ref="C131:K41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111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staničního zabezpečovacího zařízení v ŽST Hlubočky</v>
      </c>
      <c r="F7" s="149"/>
      <c r="G7" s="149"/>
      <c r="H7" s="149"/>
      <c r="L7" s="19"/>
    </row>
    <row r="8" s="1" customFormat="1" ht="12" customHeight="1">
      <c r="B8" s="19"/>
      <c r="D8" s="149" t="s">
        <v>112</v>
      </c>
      <c r="L8" s="19"/>
    </row>
    <row r="9" s="2" customFormat="1" ht="16.5" customHeight="1">
      <c r="A9" s="37"/>
      <c r="B9" s="43"/>
      <c r="C9" s="37"/>
      <c r="D9" s="37"/>
      <c r="E9" s="150" t="s">
        <v>113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745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16. 3. 2021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33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35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37</v>
      </c>
      <c r="G34" s="37"/>
      <c r="H34" s="37"/>
      <c r="I34" s="160" t="s">
        <v>36</v>
      </c>
      <c r="J34" s="160" t="s">
        <v>38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39</v>
      </c>
      <c r="E35" s="149" t="s">
        <v>40</v>
      </c>
      <c r="F35" s="162">
        <f>ROUND((SUM(BE125:BE172)),  2)</f>
        <v>0</v>
      </c>
      <c r="G35" s="37"/>
      <c r="H35" s="37"/>
      <c r="I35" s="163">
        <v>0.20999999999999999</v>
      </c>
      <c r="J35" s="162">
        <f>ROUND(((SUM(BE125:BE172))*I35),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41</v>
      </c>
      <c r="F36" s="162">
        <f>ROUND((SUM(BF125:BF172)),  2)</f>
        <v>0</v>
      </c>
      <c r="G36" s="37"/>
      <c r="H36" s="37"/>
      <c r="I36" s="163">
        <v>0.14999999999999999</v>
      </c>
      <c r="J36" s="162">
        <f>ROUND(((SUM(BF125:BF172))*I36),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42</v>
      </c>
      <c r="F37" s="162">
        <f>ROUND((SUM(BG125:BG172)),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43</v>
      </c>
      <c r="F38" s="162">
        <f>ROUND((SUM(BH125:BH172)),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44</v>
      </c>
      <c r="F39" s="162">
        <f>ROUND((SUM(BI125:BI172)),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45</v>
      </c>
      <c r="E41" s="166"/>
      <c r="F41" s="166"/>
      <c r="G41" s="167" t="s">
        <v>46</v>
      </c>
      <c r="H41" s="168" t="s">
        <v>47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48</v>
      </c>
      <c r="E50" s="172"/>
      <c r="F50" s="172"/>
      <c r="G50" s="171" t="s">
        <v>49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4"/>
      <c r="J61" s="176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52</v>
      </c>
      <c r="E65" s="177"/>
      <c r="F65" s="177"/>
      <c r="G65" s="171" t="s">
        <v>53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4"/>
      <c r="J76" s="176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staničního zabezpečovacího zařízení v ŽST Hlubočky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112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113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02 - Zemní práce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16. 3. 2021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Signal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>Štěpán Mikš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117</v>
      </c>
      <c r="D96" s="184"/>
      <c r="E96" s="184"/>
      <c r="F96" s="184"/>
      <c r="G96" s="184"/>
      <c r="H96" s="184"/>
      <c r="I96" s="184"/>
      <c r="J96" s="185" t="s">
        <v>118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119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120</v>
      </c>
    </row>
    <row r="99" s="9" customFormat="1" ht="24.96" customHeight="1">
      <c r="A99" s="9"/>
      <c r="B99" s="187"/>
      <c r="C99" s="188"/>
      <c r="D99" s="189" t="s">
        <v>746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747</v>
      </c>
      <c r="E100" s="195"/>
      <c r="F100" s="195"/>
      <c r="G100" s="195"/>
      <c r="H100" s="195"/>
      <c r="I100" s="195"/>
      <c r="J100" s="196">
        <f>J127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748</v>
      </c>
      <c r="E101" s="195"/>
      <c r="F101" s="195"/>
      <c r="G101" s="195"/>
      <c r="H101" s="195"/>
      <c r="I101" s="195"/>
      <c r="J101" s="196">
        <f>J132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749</v>
      </c>
      <c r="E102" s="190"/>
      <c r="F102" s="190"/>
      <c r="G102" s="190"/>
      <c r="H102" s="190"/>
      <c r="I102" s="190"/>
      <c r="J102" s="191">
        <f>J139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3"/>
      <c r="C103" s="132"/>
      <c r="D103" s="194" t="s">
        <v>750</v>
      </c>
      <c r="E103" s="195"/>
      <c r="F103" s="195"/>
      <c r="G103" s="195"/>
      <c r="H103" s="195"/>
      <c r="I103" s="195"/>
      <c r="J103" s="196">
        <f>J140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133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Oprava staničního zabezpečovacího zařízení v ŽST Hlubočky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112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113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114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02 - Zemní práce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 xml:space="preserve"> </v>
      </c>
      <c r="G119" s="39"/>
      <c r="H119" s="39"/>
      <c r="I119" s="31" t="s">
        <v>22</v>
      </c>
      <c r="J119" s="78" t="str">
        <f>IF(J14="","",J14)</f>
        <v>16. 3. 2021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 xml:space="preserve"> </v>
      </c>
      <c r="G121" s="39"/>
      <c r="H121" s="39"/>
      <c r="I121" s="31" t="s">
        <v>29</v>
      </c>
      <c r="J121" s="35" t="str">
        <f>E23</f>
        <v>Signal Projekt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IF(E20="","",E20)</f>
        <v>Vyplň údaj</v>
      </c>
      <c r="G122" s="39"/>
      <c r="H122" s="39"/>
      <c r="I122" s="31" t="s">
        <v>32</v>
      </c>
      <c r="J122" s="35" t="str">
        <f>E26</f>
        <v>Štěpán Mikš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134</v>
      </c>
      <c r="D124" s="201" t="s">
        <v>60</v>
      </c>
      <c r="E124" s="201" t="s">
        <v>56</v>
      </c>
      <c r="F124" s="201" t="s">
        <v>57</v>
      </c>
      <c r="G124" s="201" t="s">
        <v>135</v>
      </c>
      <c r="H124" s="201" t="s">
        <v>136</v>
      </c>
      <c r="I124" s="201" t="s">
        <v>137</v>
      </c>
      <c r="J124" s="201" t="s">
        <v>118</v>
      </c>
      <c r="K124" s="202" t="s">
        <v>138</v>
      </c>
      <c r="L124" s="203"/>
      <c r="M124" s="99" t="s">
        <v>1</v>
      </c>
      <c r="N124" s="100" t="s">
        <v>39</v>
      </c>
      <c r="O124" s="100" t="s">
        <v>139</v>
      </c>
      <c r="P124" s="100" t="s">
        <v>140</v>
      </c>
      <c r="Q124" s="100" t="s">
        <v>141</v>
      </c>
      <c r="R124" s="100" t="s">
        <v>142</v>
      </c>
      <c r="S124" s="100" t="s">
        <v>143</v>
      </c>
      <c r="T124" s="101" t="s">
        <v>144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145</v>
      </c>
      <c r="D125" s="39"/>
      <c r="E125" s="39"/>
      <c r="F125" s="39"/>
      <c r="G125" s="39"/>
      <c r="H125" s="39"/>
      <c r="I125" s="39"/>
      <c r="J125" s="204">
        <f>BK125</f>
        <v>0</v>
      </c>
      <c r="K125" s="39"/>
      <c r="L125" s="43"/>
      <c r="M125" s="102"/>
      <c r="N125" s="205"/>
      <c r="O125" s="103"/>
      <c r="P125" s="206">
        <f>P126+P139</f>
        <v>0</v>
      </c>
      <c r="Q125" s="103"/>
      <c r="R125" s="206">
        <f>R126+R139</f>
        <v>10.33536</v>
      </c>
      <c r="S125" s="103"/>
      <c r="T125" s="207">
        <f>T126+T139</f>
        <v>12.656000000000001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120</v>
      </c>
      <c r="BK125" s="208">
        <f>BK126+BK139</f>
        <v>0</v>
      </c>
    </row>
    <row r="126" s="12" customFormat="1" ht="25.92" customHeight="1">
      <c r="A126" s="12"/>
      <c r="B126" s="209"/>
      <c r="C126" s="210"/>
      <c r="D126" s="211" t="s">
        <v>74</v>
      </c>
      <c r="E126" s="212" t="s">
        <v>751</v>
      </c>
      <c r="F126" s="212" t="s">
        <v>752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P127+P132</f>
        <v>0</v>
      </c>
      <c r="Q126" s="217"/>
      <c r="R126" s="218">
        <f>R127+R132</f>
        <v>10.320399999999999</v>
      </c>
      <c r="S126" s="217"/>
      <c r="T126" s="219">
        <f>T127+T132</f>
        <v>12.656000000000001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82</v>
      </c>
      <c r="AT126" s="221" t="s">
        <v>74</v>
      </c>
      <c r="AU126" s="221" t="s">
        <v>75</v>
      </c>
      <c r="AY126" s="220" t="s">
        <v>148</v>
      </c>
      <c r="BK126" s="222">
        <f>BK127+BK132</f>
        <v>0</v>
      </c>
    </row>
    <row r="127" s="12" customFormat="1" ht="22.8" customHeight="1">
      <c r="A127" s="12"/>
      <c r="B127" s="209"/>
      <c r="C127" s="210"/>
      <c r="D127" s="211" t="s">
        <v>74</v>
      </c>
      <c r="E127" s="251" t="s">
        <v>82</v>
      </c>
      <c r="F127" s="251" t="s">
        <v>91</v>
      </c>
      <c r="G127" s="210"/>
      <c r="H127" s="210"/>
      <c r="I127" s="213"/>
      <c r="J127" s="252">
        <f>BK127</f>
        <v>0</v>
      </c>
      <c r="K127" s="210"/>
      <c r="L127" s="215"/>
      <c r="M127" s="216"/>
      <c r="N127" s="217"/>
      <c r="O127" s="217"/>
      <c r="P127" s="218">
        <f>SUM(P128:P131)</f>
        <v>0</v>
      </c>
      <c r="Q127" s="217"/>
      <c r="R127" s="218">
        <f>SUM(R128:R131)</f>
        <v>0.32040000000000002</v>
      </c>
      <c r="S127" s="217"/>
      <c r="T127" s="219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82</v>
      </c>
      <c r="AT127" s="221" t="s">
        <v>74</v>
      </c>
      <c r="AU127" s="221" t="s">
        <v>82</v>
      </c>
      <c r="AY127" s="220" t="s">
        <v>148</v>
      </c>
      <c r="BK127" s="222">
        <f>SUM(BK128:BK131)</f>
        <v>0</v>
      </c>
    </row>
    <row r="128" s="2" customFormat="1" ht="44.25" customHeight="1">
      <c r="A128" s="37"/>
      <c r="B128" s="38"/>
      <c r="C128" s="242" t="s">
        <v>410</v>
      </c>
      <c r="D128" s="242" t="s">
        <v>190</v>
      </c>
      <c r="E128" s="243" t="s">
        <v>753</v>
      </c>
      <c r="F128" s="244" t="s">
        <v>754</v>
      </c>
      <c r="G128" s="245" t="s">
        <v>153</v>
      </c>
      <c r="H128" s="246">
        <v>100</v>
      </c>
      <c r="I128" s="247"/>
      <c r="J128" s="248">
        <f>ROUND(I128*H128,2)</f>
        <v>0</v>
      </c>
      <c r="K128" s="244" t="s">
        <v>755</v>
      </c>
      <c r="L128" s="43"/>
      <c r="M128" s="249" t="s">
        <v>1</v>
      </c>
      <c r="N128" s="250" t="s">
        <v>40</v>
      </c>
      <c r="O128" s="90"/>
      <c r="P128" s="233">
        <f>O128*H128</f>
        <v>0</v>
      </c>
      <c r="Q128" s="233">
        <v>0.0027000000000000001</v>
      </c>
      <c r="R128" s="233">
        <f>Q128*H128</f>
        <v>0.27000000000000002</v>
      </c>
      <c r="S128" s="233">
        <v>0</v>
      </c>
      <c r="T128" s="23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5" t="s">
        <v>156</v>
      </c>
      <c r="AT128" s="235" t="s">
        <v>190</v>
      </c>
      <c r="AU128" s="235" t="s">
        <v>84</v>
      </c>
      <c r="AY128" s="16" t="s">
        <v>148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6" t="s">
        <v>82</v>
      </c>
      <c r="BK128" s="236">
        <f>ROUND(I128*H128,2)</f>
        <v>0</v>
      </c>
      <c r="BL128" s="16" t="s">
        <v>156</v>
      </c>
      <c r="BM128" s="235" t="s">
        <v>756</v>
      </c>
    </row>
    <row r="129" s="2" customFormat="1">
      <c r="A129" s="37"/>
      <c r="B129" s="38"/>
      <c r="C129" s="39"/>
      <c r="D129" s="237" t="s">
        <v>158</v>
      </c>
      <c r="E129" s="39"/>
      <c r="F129" s="238" t="s">
        <v>757</v>
      </c>
      <c r="G129" s="39"/>
      <c r="H129" s="39"/>
      <c r="I129" s="239"/>
      <c r="J129" s="39"/>
      <c r="K129" s="39"/>
      <c r="L129" s="43"/>
      <c r="M129" s="240"/>
      <c r="N129" s="241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158</v>
      </c>
      <c r="AU129" s="16" t="s">
        <v>84</v>
      </c>
    </row>
    <row r="130" s="2" customFormat="1" ht="44.25" customHeight="1">
      <c r="A130" s="37"/>
      <c r="B130" s="38"/>
      <c r="C130" s="242" t="s">
        <v>414</v>
      </c>
      <c r="D130" s="242" t="s">
        <v>190</v>
      </c>
      <c r="E130" s="243" t="s">
        <v>758</v>
      </c>
      <c r="F130" s="244" t="s">
        <v>759</v>
      </c>
      <c r="G130" s="245" t="s">
        <v>153</v>
      </c>
      <c r="H130" s="246">
        <v>14</v>
      </c>
      <c r="I130" s="247"/>
      <c r="J130" s="248">
        <f>ROUND(I130*H130,2)</f>
        <v>0</v>
      </c>
      <c r="K130" s="244" t="s">
        <v>755</v>
      </c>
      <c r="L130" s="43"/>
      <c r="M130" s="249" t="s">
        <v>1</v>
      </c>
      <c r="N130" s="250" t="s">
        <v>40</v>
      </c>
      <c r="O130" s="90"/>
      <c r="P130" s="233">
        <f>O130*H130</f>
        <v>0</v>
      </c>
      <c r="Q130" s="233">
        <v>0.0035999999999999999</v>
      </c>
      <c r="R130" s="233">
        <f>Q130*H130</f>
        <v>0.0504</v>
      </c>
      <c r="S130" s="233">
        <v>0</v>
      </c>
      <c r="T130" s="23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5" t="s">
        <v>156</v>
      </c>
      <c r="AT130" s="235" t="s">
        <v>190</v>
      </c>
      <c r="AU130" s="235" t="s">
        <v>84</v>
      </c>
      <c r="AY130" s="16" t="s">
        <v>148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6" t="s">
        <v>82</v>
      </c>
      <c r="BK130" s="236">
        <f>ROUND(I130*H130,2)</f>
        <v>0</v>
      </c>
      <c r="BL130" s="16" t="s">
        <v>156</v>
      </c>
      <c r="BM130" s="235" t="s">
        <v>760</v>
      </c>
    </row>
    <row r="131" s="2" customFormat="1">
      <c r="A131" s="37"/>
      <c r="B131" s="38"/>
      <c r="C131" s="39"/>
      <c r="D131" s="237" t="s">
        <v>158</v>
      </c>
      <c r="E131" s="39"/>
      <c r="F131" s="238" t="s">
        <v>761</v>
      </c>
      <c r="G131" s="39"/>
      <c r="H131" s="39"/>
      <c r="I131" s="239"/>
      <c r="J131" s="39"/>
      <c r="K131" s="39"/>
      <c r="L131" s="43"/>
      <c r="M131" s="240"/>
      <c r="N131" s="241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158</v>
      </c>
      <c r="AU131" s="16" t="s">
        <v>84</v>
      </c>
    </row>
    <row r="132" s="12" customFormat="1" ht="22.8" customHeight="1">
      <c r="A132" s="12"/>
      <c r="B132" s="209"/>
      <c r="C132" s="210"/>
      <c r="D132" s="211" t="s">
        <v>74</v>
      </c>
      <c r="E132" s="251" t="s">
        <v>483</v>
      </c>
      <c r="F132" s="251" t="s">
        <v>762</v>
      </c>
      <c r="G132" s="210"/>
      <c r="H132" s="210"/>
      <c r="I132" s="213"/>
      <c r="J132" s="252">
        <f>BK132</f>
        <v>0</v>
      </c>
      <c r="K132" s="210"/>
      <c r="L132" s="215"/>
      <c r="M132" s="216"/>
      <c r="N132" s="217"/>
      <c r="O132" s="217"/>
      <c r="P132" s="218">
        <f>SUM(P133:P138)</f>
        <v>0</v>
      </c>
      <c r="Q132" s="217"/>
      <c r="R132" s="218">
        <f>SUM(R133:R138)</f>
        <v>10</v>
      </c>
      <c r="S132" s="217"/>
      <c r="T132" s="219">
        <f>SUM(T133:T138)</f>
        <v>12.656000000000001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82</v>
      </c>
      <c r="AT132" s="221" t="s">
        <v>74</v>
      </c>
      <c r="AU132" s="221" t="s">
        <v>82</v>
      </c>
      <c r="AY132" s="220" t="s">
        <v>148</v>
      </c>
      <c r="BK132" s="222">
        <f>SUM(BK133:BK138)</f>
        <v>0</v>
      </c>
    </row>
    <row r="133" s="2" customFormat="1" ht="16.5" customHeight="1">
      <c r="A133" s="37"/>
      <c r="B133" s="38"/>
      <c r="C133" s="223" t="s">
        <v>426</v>
      </c>
      <c r="D133" s="223" t="s">
        <v>150</v>
      </c>
      <c r="E133" s="224" t="s">
        <v>763</v>
      </c>
      <c r="F133" s="225" t="s">
        <v>764</v>
      </c>
      <c r="G133" s="226" t="s">
        <v>765</v>
      </c>
      <c r="H133" s="227">
        <v>6</v>
      </c>
      <c r="I133" s="228"/>
      <c r="J133" s="229">
        <f>ROUND(I133*H133,2)</f>
        <v>0</v>
      </c>
      <c r="K133" s="225" t="s">
        <v>755</v>
      </c>
      <c r="L133" s="230"/>
      <c r="M133" s="231" t="s">
        <v>1</v>
      </c>
      <c r="N133" s="232" t="s">
        <v>40</v>
      </c>
      <c r="O133" s="90"/>
      <c r="P133" s="233">
        <f>O133*H133</f>
        <v>0</v>
      </c>
      <c r="Q133" s="233">
        <v>1</v>
      </c>
      <c r="R133" s="233">
        <f>Q133*H133</f>
        <v>6</v>
      </c>
      <c r="S133" s="233">
        <v>0</v>
      </c>
      <c r="T133" s="23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5" t="s">
        <v>155</v>
      </c>
      <c r="AT133" s="235" t="s">
        <v>150</v>
      </c>
      <c r="AU133" s="235" t="s">
        <v>84</v>
      </c>
      <c r="AY133" s="16" t="s">
        <v>148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6" t="s">
        <v>82</v>
      </c>
      <c r="BK133" s="236">
        <f>ROUND(I133*H133,2)</f>
        <v>0</v>
      </c>
      <c r="BL133" s="16" t="s">
        <v>156</v>
      </c>
      <c r="BM133" s="235" t="s">
        <v>766</v>
      </c>
    </row>
    <row r="134" s="2" customFormat="1">
      <c r="A134" s="37"/>
      <c r="B134" s="38"/>
      <c r="C134" s="39"/>
      <c r="D134" s="237" t="s">
        <v>158</v>
      </c>
      <c r="E134" s="39"/>
      <c r="F134" s="238" t="s">
        <v>764</v>
      </c>
      <c r="G134" s="39"/>
      <c r="H134" s="39"/>
      <c r="I134" s="239"/>
      <c r="J134" s="39"/>
      <c r="K134" s="39"/>
      <c r="L134" s="43"/>
      <c r="M134" s="240"/>
      <c r="N134" s="241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84</v>
      </c>
    </row>
    <row r="135" s="2" customFormat="1" ht="16.5" customHeight="1">
      <c r="A135" s="37"/>
      <c r="B135" s="38"/>
      <c r="C135" s="223" t="s">
        <v>7</v>
      </c>
      <c r="D135" s="223" t="s">
        <v>150</v>
      </c>
      <c r="E135" s="224" t="s">
        <v>767</v>
      </c>
      <c r="F135" s="225" t="s">
        <v>768</v>
      </c>
      <c r="G135" s="226" t="s">
        <v>765</v>
      </c>
      <c r="H135" s="227">
        <v>4</v>
      </c>
      <c r="I135" s="228"/>
      <c r="J135" s="229">
        <f>ROUND(I135*H135,2)</f>
        <v>0</v>
      </c>
      <c r="K135" s="225" t="s">
        <v>755</v>
      </c>
      <c r="L135" s="230"/>
      <c r="M135" s="231" t="s">
        <v>1</v>
      </c>
      <c r="N135" s="232" t="s">
        <v>40</v>
      </c>
      <c r="O135" s="90"/>
      <c r="P135" s="233">
        <f>O135*H135</f>
        <v>0</v>
      </c>
      <c r="Q135" s="233">
        <v>1</v>
      </c>
      <c r="R135" s="233">
        <f>Q135*H135</f>
        <v>4</v>
      </c>
      <c r="S135" s="233">
        <v>0</v>
      </c>
      <c r="T135" s="23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5" t="s">
        <v>155</v>
      </c>
      <c r="AT135" s="235" t="s">
        <v>150</v>
      </c>
      <c r="AU135" s="235" t="s">
        <v>84</v>
      </c>
      <c r="AY135" s="16" t="s">
        <v>148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6" t="s">
        <v>82</v>
      </c>
      <c r="BK135" s="236">
        <f>ROUND(I135*H135,2)</f>
        <v>0</v>
      </c>
      <c r="BL135" s="16" t="s">
        <v>156</v>
      </c>
      <c r="BM135" s="235" t="s">
        <v>769</v>
      </c>
    </row>
    <row r="136" s="2" customFormat="1">
      <c r="A136" s="37"/>
      <c r="B136" s="38"/>
      <c r="C136" s="39"/>
      <c r="D136" s="237" t="s">
        <v>158</v>
      </c>
      <c r="E136" s="39"/>
      <c r="F136" s="238" t="s">
        <v>768</v>
      </c>
      <c r="G136" s="39"/>
      <c r="H136" s="39"/>
      <c r="I136" s="239"/>
      <c r="J136" s="39"/>
      <c r="K136" s="39"/>
      <c r="L136" s="43"/>
      <c r="M136" s="240"/>
      <c r="N136" s="241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84</v>
      </c>
    </row>
    <row r="137" s="2" customFormat="1" ht="24.15" customHeight="1">
      <c r="A137" s="37"/>
      <c r="B137" s="38"/>
      <c r="C137" s="242" t="s">
        <v>84</v>
      </c>
      <c r="D137" s="242" t="s">
        <v>190</v>
      </c>
      <c r="E137" s="243" t="s">
        <v>770</v>
      </c>
      <c r="F137" s="244" t="s">
        <v>771</v>
      </c>
      <c r="G137" s="245" t="s">
        <v>772</v>
      </c>
      <c r="H137" s="246">
        <v>7</v>
      </c>
      <c r="I137" s="247"/>
      <c r="J137" s="248">
        <f>ROUND(I137*H137,2)</f>
        <v>0</v>
      </c>
      <c r="K137" s="244" t="s">
        <v>755</v>
      </c>
      <c r="L137" s="43"/>
      <c r="M137" s="249" t="s">
        <v>1</v>
      </c>
      <c r="N137" s="250" t="s">
        <v>40</v>
      </c>
      <c r="O137" s="90"/>
      <c r="P137" s="233">
        <f>O137*H137</f>
        <v>0</v>
      </c>
      <c r="Q137" s="233">
        <v>0</v>
      </c>
      <c r="R137" s="233">
        <f>Q137*H137</f>
        <v>0</v>
      </c>
      <c r="S137" s="233">
        <v>1.8080000000000001</v>
      </c>
      <c r="T137" s="234">
        <f>S137*H137</f>
        <v>12.656000000000001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5" t="s">
        <v>156</v>
      </c>
      <c r="AT137" s="235" t="s">
        <v>190</v>
      </c>
      <c r="AU137" s="235" t="s">
        <v>84</v>
      </c>
      <c r="AY137" s="16" t="s">
        <v>148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6" t="s">
        <v>82</v>
      </c>
      <c r="BK137" s="236">
        <f>ROUND(I137*H137,2)</f>
        <v>0</v>
      </c>
      <c r="BL137" s="16" t="s">
        <v>156</v>
      </c>
      <c r="BM137" s="235" t="s">
        <v>773</v>
      </c>
    </row>
    <row r="138" s="2" customFormat="1">
      <c r="A138" s="37"/>
      <c r="B138" s="38"/>
      <c r="C138" s="39"/>
      <c r="D138" s="237" t="s">
        <v>158</v>
      </c>
      <c r="E138" s="39"/>
      <c r="F138" s="238" t="s">
        <v>774</v>
      </c>
      <c r="G138" s="39"/>
      <c r="H138" s="39"/>
      <c r="I138" s="239"/>
      <c r="J138" s="39"/>
      <c r="K138" s="39"/>
      <c r="L138" s="43"/>
      <c r="M138" s="240"/>
      <c r="N138" s="241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158</v>
      </c>
      <c r="AU138" s="16" t="s">
        <v>84</v>
      </c>
    </row>
    <row r="139" s="12" customFormat="1" ht="25.92" customHeight="1">
      <c r="A139" s="12"/>
      <c r="B139" s="209"/>
      <c r="C139" s="210"/>
      <c r="D139" s="211" t="s">
        <v>74</v>
      </c>
      <c r="E139" s="212" t="s">
        <v>150</v>
      </c>
      <c r="F139" s="212" t="s">
        <v>775</v>
      </c>
      <c r="G139" s="210"/>
      <c r="H139" s="210"/>
      <c r="I139" s="213"/>
      <c r="J139" s="214">
        <f>BK139</f>
        <v>0</v>
      </c>
      <c r="K139" s="210"/>
      <c r="L139" s="215"/>
      <c r="M139" s="216"/>
      <c r="N139" s="217"/>
      <c r="O139" s="217"/>
      <c r="P139" s="218">
        <f>P140</f>
        <v>0</v>
      </c>
      <c r="Q139" s="217"/>
      <c r="R139" s="218">
        <f>R140</f>
        <v>0.014960000000000001</v>
      </c>
      <c r="S139" s="217"/>
      <c r="T139" s="219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0" t="s">
        <v>476</v>
      </c>
      <c r="AT139" s="221" t="s">
        <v>74</v>
      </c>
      <c r="AU139" s="221" t="s">
        <v>75</v>
      </c>
      <c r="AY139" s="220" t="s">
        <v>148</v>
      </c>
      <c r="BK139" s="222">
        <f>BK140</f>
        <v>0</v>
      </c>
    </row>
    <row r="140" s="12" customFormat="1" ht="22.8" customHeight="1">
      <c r="A140" s="12"/>
      <c r="B140" s="209"/>
      <c r="C140" s="210"/>
      <c r="D140" s="211" t="s">
        <v>74</v>
      </c>
      <c r="E140" s="251" t="s">
        <v>776</v>
      </c>
      <c r="F140" s="251" t="s">
        <v>777</v>
      </c>
      <c r="G140" s="210"/>
      <c r="H140" s="210"/>
      <c r="I140" s="213"/>
      <c r="J140" s="252">
        <f>BK140</f>
        <v>0</v>
      </c>
      <c r="K140" s="210"/>
      <c r="L140" s="215"/>
      <c r="M140" s="216"/>
      <c r="N140" s="217"/>
      <c r="O140" s="217"/>
      <c r="P140" s="218">
        <f>SUM(P141:P172)</f>
        <v>0</v>
      </c>
      <c r="Q140" s="217"/>
      <c r="R140" s="218">
        <f>SUM(R141:R172)</f>
        <v>0.014960000000000001</v>
      </c>
      <c r="S140" s="217"/>
      <c r="T140" s="219">
        <f>SUM(T141:T172)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0" t="s">
        <v>476</v>
      </c>
      <c r="AT140" s="221" t="s">
        <v>74</v>
      </c>
      <c r="AU140" s="221" t="s">
        <v>82</v>
      </c>
      <c r="AY140" s="220" t="s">
        <v>148</v>
      </c>
      <c r="BK140" s="222">
        <f>SUM(BK141:BK172)</f>
        <v>0</v>
      </c>
    </row>
    <row r="141" s="2" customFormat="1" ht="24.15" customHeight="1">
      <c r="A141" s="37"/>
      <c r="B141" s="38"/>
      <c r="C141" s="242" t="s">
        <v>8</v>
      </c>
      <c r="D141" s="242" t="s">
        <v>190</v>
      </c>
      <c r="E141" s="243" t="s">
        <v>778</v>
      </c>
      <c r="F141" s="244" t="s">
        <v>779</v>
      </c>
      <c r="G141" s="245" t="s">
        <v>780</v>
      </c>
      <c r="H141" s="246">
        <v>1.7</v>
      </c>
      <c r="I141" s="247"/>
      <c r="J141" s="248">
        <f>ROUND(I141*H141,2)</f>
        <v>0</v>
      </c>
      <c r="K141" s="244" t="s">
        <v>755</v>
      </c>
      <c r="L141" s="43"/>
      <c r="M141" s="249" t="s">
        <v>1</v>
      </c>
      <c r="N141" s="250" t="s">
        <v>40</v>
      </c>
      <c r="O141" s="90"/>
      <c r="P141" s="233">
        <f>O141*H141</f>
        <v>0</v>
      </c>
      <c r="Q141" s="233">
        <v>0.0088000000000000005</v>
      </c>
      <c r="R141" s="233">
        <f>Q141*H141</f>
        <v>0.014960000000000001</v>
      </c>
      <c r="S141" s="233">
        <v>0</v>
      </c>
      <c r="T141" s="23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5" t="s">
        <v>193</v>
      </c>
      <c r="AT141" s="235" t="s">
        <v>190</v>
      </c>
      <c r="AU141" s="235" t="s">
        <v>84</v>
      </c>
      <c r="AY141" s="16" t="s">
        <v>148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6" t="s">
        <v>82</v>
      </c>
      <c r="BK141" s="236">
        <f>ROUND(I141*H141,2)</f>
        <v>0</v>
      </c>
      <c r="BL141" s="16" t="s">
        <v>193</v>
      </c>
      <c r="BM141" s="235" t="s">
        <v>781</v>
      </c>
    </row>
    <row r="142" s="2" customFormat="1">
      <c r="A142" s="37"/>
      <c r="B142" s="38"/>
      <c r="C142" s="39"/>
      <c r="D142" s="237" t="s">
        <v>158</v>
      </c>
      <c r="E142" s="39"/>
      <c r="F142" s="238" t="s">
        <v>782</v>
      </c>
      <c r="G142" s="39"/>
      <c r="H142" s="39"/>
      <c r="I142" s="239"/>
      <c r="J142" s="39"/>
      <c r="K142" s="39"/>
      <c r="L142" s="43"/>
      <c r="M142" s="240"/>
      <c r="N142" s="241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158</v>
      </c>
      <c r="AU142" s="16" t="s">
        <v>84</v>
      </c>
    </row>
    <row r="143" s="2" customFormat="1" ht="24.15" customHeight="1">
      <c r="A143" s="37"/>
      <c r="B143" s="38"/>
      <c r="C143" s="242" t="s">
        <v>418</v>
      </c>
      <c r="D143" s="242" t="s">
        <v>190</v>
      </c>
      <c r="E143" s="243" t="s">
        <v>783</v>
      </c>
      <c r="F143" s="244" t="s">
        <v>784</v>
      </c>
      <c r="G143" s="245" t="s">
        <v>772</v>
      </c>
      <c r="H143" s="246">
        <v>32</v>
      </c>
      <c r="I143" s="247"/>
      <c r="J143" s="248">
        <f>ROUND(I143*H143,2)</f>
        <v>0</v>
      </c>
      <c r="K143" s="244" t="s">
        <v>755</v>
      </c>
      <c r="L143" s="43"/>
      <c r="M143" s="249" t="s">
        <v>1</v>
      </c>
      <c r="N143" s="250" t="s">
        <v>40</v>
      </c>
      <c r="O143" s="90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5" t="s">
        <v>193</v>
      </c>
      <c r="AT143" s="235" t="s">
        <v>190</v>
      </c>
      <c r="AU143" s="235" t="s">
        <v>84</v>
      </c>
      <c r="AY143" s="16" t="s">
        <v>148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6" t="s">
        <v>82</v>
      </c>
      <c r="BK143" s="236">
        <f>ROUND(I143*H143,2)</f>
        <v>0</v>
      </c>
      <c r="BL143" s="16" t="s">
        <v>193</v>
      </c>
      <c r="BM143" s="235" t="s">
        <v>785</v>
      </c>
    </row>
    <row r="144" s="2" customFormat="1">
      <c r="A144" s="37"/>
      <c r="B144" s="38"/>
      <c r="C144" s="39"/>
      <c r="D144" s="237" t="s">
        <v>158</v>
      </c>
      <c r="E144" s="39"/>
      <c r="F144" s="238" t="s">
        <v>786</v>
      </c>
      <c r="G144" s="39"/>
      <c r="H144" s="39"/>
      <c r="I144" s="239"/>
      <c r="J144" s="39"/>
      <c r="K144" s="39"/>
      <c r="L144" s="43"/>
      <c r="M144" s="240"/>
      <c r="N144" s="241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158</v>
      </c>
      <c r="AU144" s="16" t="s">
        <v>84</v>
      </c>
    </row>
    <row r="145" s="2" customFormat="1" ht="24.15" customHeight="1">
      <c r="A145" s="37"/>
      <c r="B145" s="38"/>
      <c r="C145" s="242" t="s">
        <v>476</v>
      </c>
      <c r="D145" s="242" t="s">
        <v>190</v>
      </c>
      <c r="E145" s="243" t="s">
        <v>787</v>
      </c>
      <c r="F145" s="244" t="s">
        <v>788</v>
      </c>
      <c r="G145" s="245" t="s">
        <v>153</v>
      </c>
      <c r="H145" s="246">
        <v>640</v>
      </c>
      <c r="I145" s="247"/>
      <c r="J145" s="248">
        <f>ROUND(I145*H145,2)</f>
        <v>0</v>
      </c>
      <c r="K145" s="244" t="s">
        <v>755</v>
      </c>
      <c r="L145" s="43"/>
      <c r="M145" s="249" t="s">
        <v>1</v>
      </c>
      <c r="N145" s="250" t="s">
        <v>40</v>
      </c>
      <c r="O145" s="90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5" t="s">
        <v>193</v>
      </c>
      <c r="AT145" s="235" t="s">
        <v>190</v>
      </c>
      <c r="AU145" s="235" t="s">
        <v>84</v>
      </c>
      <c r="AY145" s="16" t="s">
        <v>148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6" t="s">
        <v>82</v>
      </c>
      <c r="BK145" s="236">
        <f>ROUND(I145*H145,2)</f>
        <v>0</v>
      </c>
      <c r="BL145" s="16" t="s">
        <v>193</v>
      </c>
      <c r="BM145" s="235" t="s">
        <v>789</v>
      </c>
    </row>
    <row r="146" s="2" customFormat="1">
      <c r="A146" s="37"/>
      <c r="B146" s="38"/>
      <c r="C146" s="39"/>
      <c r="D146" s="237" t="s">
        <v>158</v>
      </c>
      <c r="E146" s="39"/>
      <c r="F146" s="238" t="s">
        <v>790</v>
      </c>
      <c r="G146" s="39"/>
      <c r="H146" s="39"/>
      <c r="I146" s="239"/>
      <c r="J146" s="39"/>
      <c r="K146" s="39"/>
      <c r="L146" s="43"/>
      <c r="M146" s="240"/>
      <c r="N146" s="241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84</v>
      </c>
    </row>
    <row r="147" s="2" customFormat="1" ht="24.15" customHeight="1">
      <c r="A147" s="37"/>
      <c r="B147" s="38"/>
      <c r="C147" s="242" t="s">
        <v>366</v>
      </c>
      <c r="D147" s="242" t="s">
        <v>190</v>
      </c>
      <c r="E147" s="243" t="s">
        <v>791</v>
      </c>
      <c r="F147" s="244" t="s">
        <v>792</v>
      </c>
      <c r="G147" s="245" t="s">
        <v>153</v>
      </c>
      <c r="H147" s="246">
        <v>820</v>
      </c>
      <c r="I147" s="247"/>
      <c r="J147" s="248">
        <f>ROUND(I147*H147,2)</f>
        <v>0</v>
      </c>
      <c r="K147" s="244" t="s">
        <v>755</v>
      </c>
      <c r="L147" s="43"/>
      <c r="M147" s="249" t="s">
        <v>1</v>
      </c>
      <c r="N147" s="250" t="s">
        <v>40</v>
      </c>
      <c r="O147" s="90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5" t="s">
        <v>193</v>
      </c>
      <c r="AT147" s="235" t="s">
        <v>190</v>
      </c>
      <c r="AU147" s="235" t="s">
        <v>84</v>
      </c>
      <c r="AY147" s="16" t="s">
        <v>148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6" t="s">
        <v>82</v>
      </c>
      <c r="BK147" s="236">
        <f>ROUND(I147*H147,2)</f>
        <v>0</v>
      </c>
      <c r="BL147" s="16" t="s">
        <v>193</v>
      </c>
      <c r="BM147" s="235" t="s">
        <v>793</v>
      </c>
    </row>
    <row r="148" s="2" customFormat="1">
      <c r="A148" s="37"/>
      <c r="B148" s="38"/>
      <c r="C148" s="39"/>
      <c r="D148" s="237" t="s">
        <v>158</v>
      </c>
      <c r="E148" s="39"/>
      <c r="F148" s="238" t="s">
        <v>794</v>
      </c>
      <c r="G148" s="39"/>
      <c r="H148" s="39"/>
      <c r="I148" s="239"/>
      <c r="J148" s="39"/>
      <c r="K148" s="39"/>
      <c r="L148" s="43"/>
      <c r="M148" s="240"/>
      <c r="N148" s="241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84</v>
      </c>
    </row>
    <row r="149" s="2" customFormat="1" ht="24.15" customHeight="1">
      <c r="A149" s="37"/>
      <c r="B149" s="38"/>
      <c r="C149" s="242" t="s">
        <v>483</v>
      </c>
      <c r="D149" s="242" t="s">
        <v>190</v>
      </c>
      <c r="E149" s="243" t="s">
        <v>795</v>
      </c>
      <c r="F149" s="244" t="s">
        <v>796</v>
      </c>
      <c r="G149" s="245" t="s">
        <v>153</v>
      </c>
      <c r="H149" s="246">
        <v>60</v>
      </c>
      <c r="I149" s="247"/>
      <c r="J149" s="248">
        <f>ROUND(I149*H149,2)</f>
        <v>0</v>
      </c>
      <c r="K149" s="244" t="s">
        <v>755</v>
      </c>
      <c r="L149" s="43"/>
      <c r="M149" s="249" t="s">
        <v>1</v>
      </c>
      <c r="N149" s="250" t="s">
        <v>40</v>
      </c>
      <c r="O149" s="90"/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5" t="s">
        <v>193</v>
      </c>
      <c r="AT149" s="235" t="s">
        <v>190</v>
      </c>
      <c r="AU149" s="235" t="s">
        <v>84</v>
      </c>
      <c r="AY149" s="16" t="s">
        <v>148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6" t="s">
        <v>82</v>
      </c>
      <c r="BK149" s="236">
        <f>ROUND(I149*H149,2)</f>
        <v>0</v>
      </c>
      <c r="BL149" s="16" t="s">
        <v>193</v>
      </c>
      <c r="BM149" s="235" t="s">
        <v>797</v>
      </c>
    </row>
    <row r="150" s="2" customFormat="1">
      <c r="A150" s="37"/>
      <c r="B150" s="38"/>
      <c r="C150" s="39"/>
      <c r="D150" s="237" t="s">
        <v>158</v>
      </c>
      <c r="E150" s="39"/>
      <c r="F150" s="238" t="s">
        <v>798</v>
      </c>
      <c r="G150" s="39"/>
      <c r="H150" s="39"/>
      <c r="I150" s="239"/>
      <c r="J150" s="39"/>
      <c r="K150" s="39"/>
      <c r="L150" s="43"/>
      <c r="M150" s="240"/>
      <c r="N150" s="241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158</v>
      </c>
      <c r="AU150" s="16" t="s">
        <v>84</v>
      </c>
    </row>
    <row r="151" s="2" customFormat="1" ht="24.15" customHeight="1">
      <c r="A151" s="37"/>
      <c r="B151" s="38"/>
      <c r="C151" s="242" t="s">
        <v>316</v>
      </c>
      <c r="D151" s="242" t="s">
        <v>190</v>
      </c>
      <c r="E151" s="243" t="s">
        <v>799</v>
      </c>
      <c r="F151" s="244" t="s">
        <v>800</v>
      </c>
      <c r="G151" s="245" t="s">
        <v>153</v>
      </c>
      <c r="H151" s="246">
        <v>220</v>
      </c>
      <c r="I151" s="247"/>
      <c r="J151" s="248">
        <f>ROUND(I151*H151,2)</f>
        <v>0</v>
      </c>
      <c r="K151" s="244" t="s">
        <v>755</v>
      </c>
      <c r="L151" s="43"/>
      <c r="M151" s="249" t="s">
        <v>1</v>
      </c>
      <c r="N151" s="250" t="s">
        <v>40</v>
      </c>
      <c r="O151" s="90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5" t="s">
        <v>193</v>
      </c>
      <c r="AT151" s="235" t="s">
        <v>190</v>
      </c>
      <c r="AU151" s="235" t="s">
        <v>84</v>
      </c>
      <c r="AY151" s="16" t="s">
        <v>148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6" t="s">
        <v>82</v>
      </c>
      <c r="BK151" s="236">
        <f>ROUND(I151*H151,2)</f>
        <v>0</v>
      </c>
      <c r="BL151" s="16" t="s">
        <v>193</v>
      </c>
      <c r="BM151" s="235" t="s">
        <v>801</v>
      </c>
    </row>
    <row r="152" s="2" customFormat="1">
      <c r="A152" s="37"/>
      <c r="B152" s="38"/>
      <c r="C152" s="39"/>
      <c r="D152" s="237" t="s">
        <v>158</v>
      </c>
      <c r="E152" s="39"/>
      <c r="F152" s="238" t="s">
        <v>802</v>
      </c>
      <c r="G152" s="39"/>
      <c r="H152" s="39"/>
      <c r="I152" s="239"/>
      <c r="J152" s="39"/>
      <c r="K152" s="39"/>
      <c r="L152" s="43"/>
      <c r="M152" s="240"/>
      <c r="N152" s="241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84</v>
      </c>
    </row>
    <row r="153" s="2" customFormat="1" ht="24.15" customHeight="1">
      <c r="A153" s="37"/>
      <c r="B153" s="38"/>
      <c r="C153" s="242" t="s">
        <v>488</v>
      </c>
      <c r="D153" s="242" t="s">
        <v>190</v>
      </c>
      <c r="E153" s="243" t="s">
        <v>803</v>
      </c>
      <c r="F153" s="244" t="s">
        <v>804</v>
      </c>
      <c r="G153" s="245" t="s">
        <v>153</v>
      </c>
      <c r="H153" s="246">
        <v>480</v>
      </c>
      <c r="I153" s="247"/>
      <c r="J153" s="248">
        <f>ROUND(I153*H153,2)</f>
        <v>0</v>
      </c>
      <c r="K153" s="244" t="s">
        <v>755</v>
      </c>
      <c r="L153" s="43"/>
      <c r="M153" s="249" t="s">
        <v>1</v>
      </c>
      <c r="N153" s="250" t="s">
        <v>40</v>
      </c>
      <c r="O153" s="90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5" t="s">
        <v>193</v>
      </c>
      <c r="AT153" s="235" t="s">
        <v>190</v>
      </c>
      <c r="AU153" s="235" t="s">
        <v>84</v>
      </c>
      <c r="AY153" s="16" t="s">
        <v>148</v>
      </c>
      <c r="BE153" s="236">
        <f>IF(N153="základní",J153,0)</f>
        <v>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6" t="s">
        <v>82</v>
      </c>
      <c r="BK153" s="236">
        <f>ROUND(I153*H153,2)</f>
        <v>0</v>
      </c>
      <c r="BL153" s="16" t="s">
        <v>193</v>
      </c>
      <c r="BM153" s="235" t="s">
        <v>805</v>
      </c>
    </row>
    <row r="154" s="2" customFormat="1">
      <c r="A154" s="37"/>
      <c r="B154" s="38"/>
      <c r="C154" s="39"/>
      <c r="D154" s="237" t="s">
        <v>158</v>
      </c>
      <c r="E154" s="39"/>
      <c r="F154" s="238" t="s">
        <v>806</v>
      </c>
      <c r="G154" s="39"/>
      <c r="H154" s="39"/>
      <c r="I154" s="239"/>
      <c r="J154" s="39"/>
      <c r="K154" s="39"/>
      <c r="L154" s="43"/>
      <c r="M154" s="240"/>
      <c r="N154" s="241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158</v>
      </c>
      <c r="AU154" s="16" t="s">
        <v>84</v>
      </c>
    </row>
    <row r="155" s="2" customFormat="1" ht="24.15" customHeight="1">
      <c r="A155" s="37"/>
      <c r="B155" s="38"/>
      <c r="C155" s="242" t="s">
        <v>155</v>
      </c>
      <c r="D155" s="242" t="s">
        <v>190</v>
      </c>
      <c r="E155" s="243" t="s">
        <v>807</v>
      </c>
      <c r="F155" s="244" t="s">
        <v>808</v>
      </c>
      <c r="G155" s="245" t="s">
        <v>153</v>
      </c>
      <c r="H155" s="246">
        <v>220</v>
      </c>
      <c r="I155" s="247"/>
      <c r="J155" s="248">
        <f>ROUND(I155*H155,2)</f>
        <v>0</v>
      </c>
      <c r="K155" s="244" t="s">
        <v>755</v>
      </c>
      <c r="L155" s="43"/>
      <c r="M155" s="249" t="s">
        <v>1</v>
      </c>
      <c r="N155" s="250" t="s">
        <v>40</v>
      </c>
      <c r="O155" s="90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5" t="s">
        <v>193</v>
      </c>
      <c r="AT155" s="235" t="s">
        <v>190</v>
      </c>
      <c r="AU155" s="235" t="s">
        <v>84</v>
      </c>
      <c r="AY155" s="16" t="s">
        <v>148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6" t="s">
        <v>82</v>
      </c>
      <c r="BK155" s="236">
        <f>ROUND(I155*H155,2)</f>
        <v>0</v>
      </c>
      <c r="BL155" s="16" t="s">
        <v>193</v>
      </c>
      <c r="BM155" s="235" t="s">
        <v>809</v>
      </c>
    </row>
    <row r="156" s="2" customFormat="1">
      <c r="A156" s="37"/>
      <c r="B156" s="38"/>
      <c r="C156" s="39"/>
      <c r="D156" s="237" t="s">
        <v>158</v>
      </c>
      <c r="E156" s="39"/>
      <c r="F156" s="238" t="s">
        <v>810</v>
      </c>
      <c r="G156" s="39"/>
      <c r="H156" s="39"/>
      <c r="I156" s="239"/>
      <c r="J156" s="39"/>
      <c r="K156" s="39"/>
      <c r="L156" s="43"/>
      <c r="M156" s="240"/>
      <c r="N156" s="241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158</v>
      </c>
      <c r="AU156" s="16" t="s">
        <v>84</v>
      </c>
    </row>
    <row r="157" s="2" customFormat="1" ht="24.15" customHeight="1">
      <c r="A157" s="37"/>
      <c r="B157" s="38"/>
      <c r="C157" s="242" t="s">
        <v>422</v>
      </c>
      <c r="D157" s="242" t="s">
        <v>190</v>
      </c>
      <c r="E157" s="243" t="s">
        <v>811</v>
      </c>
      <c r="F157" s="244" t="s">
        <v>812</v>
      </c>
      <c r="G157" s="245" t="s">
        <v>772</v>
      </c>
      <c r="H157" s="246">
        <v>32</v>
      </c>
      <c r="I157" s="247"/>
      <c r="J157" s="248">
        <f>ROUND(I157*H157,2)</f>
        <v>0</v>
      </c>
      <c r="K157" s="244" t="s">
        <v>755</v>
      </c>
      <c r="L157" s="43"/>
      <c r="M157" s="249" t="s">
        <v>1</v>
      </c>
      <c r="N157" s="250" t="s">
        <v>40</v>
      </c>
      <c r="O157" s="90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5" t="s">
        <v>193</v>
      </c>
      <c r="AT157" s="235" t="s">
        <v>190</v>
      </c>
      <c r="AU157" s="235" t="s">
        <v>84</v>
      </c>
      <c r="AY157" s="16" t="s">
        <v>148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6" t="s">
        <v>82</v>
      </c>
      <c r="BK157" s="236">
        <f>ROUND(I157*H157,2)</f>
        <v>0</v>
      </c>
      <c r="BL157" s="16" t="s">
        <v>193</v>
      </c>
      <c r="BM157" s="235" t="s">
        <v>813</v>
      </c>
    </row>
    <row r="158" s="2" customFormat="1">
      <c r="A158" s="37"/>
      <c r="B158" s="38"/>
      <c r="C158" s="39"/>
      <c r="D158" s="237" t="s">
        <v>158</v>
      </c>
      <c r="E158" s="39"/>
      <c r="F158" s="238" t="s">
        <v>814</v>
      </c>
      <c r="G158" s="39"/>
      <c r="H158" s="39"/>
      <c r="I158" s="239"/>
      <c r="J158" s="39"/>
      <c r="K158" s="39"/>
      <c r="L158" s="43"/>
      <c r="M158" s="240"/>
      <c r="N158" s="241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158</v>
      </c>
      <c r="AU158" s="16" t="s">
        <v>84</v>
      </c>
    </row>
    <row r="159" s="2" customFormat="1" ht="24.15" customHeight="1">
      <c r="A159" s="37"/>
      <c r="B159" s="38"/>
      <c r="C159" s="242" t="s">
        <v>156</v>
      </c>
      <c r="D159" s="242" t="s">
        <v>190</v>
      </c>
      <c r="E159" s="243" t="s">
        <v>815</v>
      </c>
      <c r="F159" s="244" t="s">
        <v>816</v>
      </c>
      <c r="G159" s="245" t="s">
        <v>153</v>
      </c>
      <c r="H159" s="246">
        <v>640</v>
      </c>
      <c r="I159" s="247"/>
      <c r="J159" s="248">
        <f>ROUND(I159*H159,2)</f>
        <v>0</v>
      </c>
      <c r="K159" s="244" t="s">
        <v>755</v>
      </c>
      <c r="L159" s="43"/>
      <c r="M159" s="249" t="s">
        <v>1</v>
      </c>
      <c r="N159" s="250" t="s">
        <v>40</v>
      </c>
      <c r="O159" s="90"/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5" t="s">
        <v>193</v>
      </c>
      <c r="AT159" s="235" t="s">
        <v>190</v>
      </c>
      <c r="AU159" s="235" t="s">
        <v>84</v>
      </c>
      <c r="AY159" s="16" t="s">
        <v>148</v>
      </c>
      <c r="BE159" s="236">
        <f>IF(N159="základní",J159,0)</f>
        <v>0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6" t="s">
        <v>82</v>
      </c>
      <c r="BK159" s="236">
        <f>ROUND(I159*H159,2)</f>
        <v>0</v>
      </c>
      <c r="BL159" s="16" t="s">
        <v>193</v>
      </c>
      <c r="BM159" s="235" t="s">
        <v>817</v>
      </c>
    </row>
    <row r="160" s="2" customFormat="1">
      <c r="A160" s="37"/>
      <c r="B160" s="38"/>
      <c r="C160" s="39"/>
      <c r="D160" s="237" t="s">
        <v>158</v>
      </c>
      <c r="E160" s="39"/>
      <c r="F160" s="238" t="s">
        <v>818</v>
      </c>
      <c r="G160" s="39"/>
      <c r="H160" s="39"/>
      <c r="I160" s="239"/>
      <c r="J160" s="39"/>
      <c r="K160" s="39"/>
      <c r="L160" s="43"/>
      <c r="M160" s="240"/>
      <c r="N160" s="241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158</v>
      </c>
      <c r="AU160" s="16" t="s">
        <v>84</v>
      </c>
    </row>
    <row r="161" s="2" customFormat="1" ht="24.15" customHeight="1">
      <c r="A161" s="37"/>
      <c r="B161" s="38"/>
      <c r="C161" s="242" t="s">
        <v>398</v>
      </c>
      <c r="D161" s="242" t="s">
        <v>190</v>
      </c>
      <c r="E161" s="243" t="s">
        <v>819</v>
      </c>
      <c r="F161" s="244" t="s">
        <v>820</v>
      </c>
      <c r="G161" s="245" t="s">
        <v>153</v>
      </c>
      <c r="H161" s="246">
        <v>820</v>
      </c>
      <c r="I161" s="247"/>
      <c r="J161" s="248">
        <f>ROUND(I161*H161,2)</f>
        <v>0</v>
      </c>
      <c r="K161" s="244" t="s">
        <v>755</v>
      </c>
      <c r="L161" s="43"/>
      <c r="M161" s="249" t="s">
        <v>1</v>
      </c>
      <c r="N161" s="250" t="s">
        <v>40</v>
      </c>
      <c r="O161" s="90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5" t="s">
        <v>193</v>
      </c>
      <c r="AT161" s="235" t="s">
        <v>190</v>
      </c>
      <c r="AU161" s="235" t="s">
        <v>84</v>
      </c>
      <c r="AY161" s="16" t="s">
        <v>148</v>
      </c>
      <c r="BE161" s="236">
        <f>IF(N161="základní",J161,0)</f>
        <v>0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6" t="s">
        <v>82</v>
      </c>
      <c r="BK161" s="236">
        <f>ROUND(I161*H161,2)</f>
        <v>0</v>
      </c>
      <c r="BL161" s="16" t="s">
        <v>193</v>
      </c>
      <c r="BM161" s="235" t="s">
        <v>821</v>
      </c>
    </row>
    <row r="162" s="2" customFormat="1">
      <c r="A162" s="37"/>
      <c r="B162" s="38"/>
      <c r="C162" s="39"/>
      <c r="D162" s="237" t="s">
        <v>158</v>
      </c>
      <c r="E162" s="39"/>
      <c r="F162" s="238" t="s">
        <v>822</v>
      </c>
      <c r="G162" s="39"/>
      <c r="H162" s="39"/>
      <c r="I162" s="239"/>
      <c r="J162" s="39"/>
      <c r="K162" s="39"/>
      <c r="L162" s="43"/>
      <c r="M162" s="240"/>
      <c r="N162" s="241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158</v>
      </c>
      <c r="AU162" s="16" t="s">
        <v>84</v>
      </c>
    </row>
    <row r="163" s="2" customFormat="1" ht="24.15" customHeight="1">
      <c r="A163" s="37"/>
      <c r="B163" s="38"/>
      <c r="C163" s="242" t="s">
        <v>823</v>
      </c>
      <c r="D163" s="242" t="s">
        <v>190</v>
      </c>
      <c r="E163" s="243" t="s">
        <v>824</v>
      </c>
      <c r="F163" s="244" t="s">
        <v>825</v>
      </c>
      <c r="G163" s="245" t="s">
        <v>153</v>
      </c>
      <c r="H163" s="246">
        <v>60</v>
      </c>
      <c r="I163" s="247"/>
      <c r="J163" s="248">
        <f>ROUND(I163*H163,2)</f>
        <v>0</v>
      </c>
      <c r="K163" s="244" t="s">
        <v>755</v>
      </c>
      <c r="L163" s="43"/>
      <c r="M163" s="249" t="s">
        <v>1</v>
      </c>
      <c r="N163" s="250" t="s">
        <v>40</v>
      </c>
      <c r="O163" s="90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5" t="s">
        <v>193</v>
      </c>
      <c r="AT163" s="235" t="s">
        <v>190</v>
      </c>
      <c r="AU163" s="235" t="s">
        <v>84</v>
      </c>
      <c r="AY163" s="16" t="s">
        <v>148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6" t="s">
        <v>82</v>
      </c>
      <c r="BK163" s="236">
        <f>ROUND(I163*H163,2)</f>
        <v>0</v>
      </c>
      <c r="BL163" s="16" t="s">
        <v>193</v>
      </c>
      <c r="BM163" s="235" t="s">
        <v>826</v>
      </c>
    </row>
    <row r="164" s="2" customFormat="1">
      <c r="A164" s="37"/>
      <c r="B164" s="38"/>
      <c r="C164" s="39"/>
      <c r="D164" s="237" t="s">
        <v>158</v>
      </c>
      <c r="E164" s="39"/>
      <c r="F164" s="238" t="s">
        <v>827</v>
      </c>
      <c r="G164" s="39"/>
      <c r="H164" s="39"/>
      <c r="I164" s="239"/>
      <c r="J164" s="39"/>
      <c r="K164" s="39"/>
      <c r="L164" s="43"/>
      <c r="M164" s="240"/>
      <c r="N164" s="241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84</v>
      </c>
    </row>
    <row r="165" s="2" customFormat="1" ht="24.15" customHeight="1">
      <c r="A165" s="37"/>
      <c r="B165" s="38"/>
      <c r="C165" s="242" t="s">
        <v>374</v>
      </c>
      <c r="D165" s="242" t="s">
        <v>190</v>
      </c>
      <c r="E165" s="243" t="s">
        <v>828</v>
      </c>
      <c r="F165" s="244" t="s">
        <v>829</v>
      </c>
      <c r="G165" s="245" t="s">
        <v>153</v>
      </c>
      <c r="H165" s="246">
        <v>220</v>
      </c>
      <c r="I165" s="247"/>
      <c r="J165" s="248">
        <f>ROUND(I165*H165,2)</f>
        <v>0</v>
      </c>
      <c r="K165" s="244" t="s">
        <v>755</v>
      </c>
      <c r="L165" s="43"/>
      <c r="M165" s="249" t="s">
        <v>1</v>
      </c>
      <c r="N165" s="250" t="s">
        <v>40</v>
      </c>
      <c r="O165" s="90"/>
      <c r="P165" s="233">
        <f>O165*H165</f>
        <v>0</v>
      </c>
      <c r="Q165" s="233">
        <v>0</v>
      </c>
      <c r="R165" s="233">
        <f>Q165*H165</f>
        <v>0</v>
      </c>
      <c r="S165" s="233">
        <v>0</v>
      </c>
      <c r="T165" s="23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5" t="s">
        <v>193</v>
      </c>
      <c r="AT165" s="235" t="s">
        <v>190</v>
      </c>
      <c r="AU165" s="235" t="s">
        <v>84</v>
      </c>
      <c r="AY165" s="16" t="s">
        <v>148</v>
      </c>
      <c r="BE165" s="236">
        <f>IF(N165="základní",J165,0)</f>
        <v>0</v>
      </c>
      <c r="BF165" s="236">
        <f>IF(N165="snížená",J165,0)</f>
        <v>0</v>
      </c>
      <c r="BG165" s="236">
        <f>IF(N165="zákl. přenesená",J165,0)</f>
        <v>0</v>
      </c>
      <c r="BH165" s="236">
        <f>IF(N165="sníž. přenesená",J165,0)</f>
        <v>0</v>
      </c>
      <c r="BI165" s="236">
        <f>IF(N165="nulová",J165,0)</f>
        <v>0</v>
      </c>
      <c r="BJ165" s="16" t="s">
        <v>82</v>
      </c>
      <c r="BK165" s="236">
        <f>ROUND(I165*H165,2)</f>
        <v>0</v>
      </c>
      <c r="BL165" s="16" t="s">
        <v>193</v>
      </c>
      <c r="BM165" s="235" t="s">
        <v>830</v>
      </c>
    </row>
    <row r="166" s="2" customFormat="1">
      <c r="A166" s="37"/>
      <c r="B166" s="38"/>
      <c r="C166" s="39"/>
      <c r="D166" s="237" t="s">
        <v>158</v>
      </c>
      <c r="E166" s="39"/>
      <c r="F166" s="238" t="s">
        <v>831</v>
      </c>
      <c r="G166" s="39"/>
      <c r="H166" s="39"/>
      <c r="I166" s="239"/>
      <c r="J166" s="39"/>
      <c r="K166" s="39"/>
      <c r="L166" s="43"/>
      <c r="M166" s="240"/>
      <c r="N166" s="241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158</v>
      </c>
      <c r="AU166" s="16" t="s">
        <v>84</v>
      </c>
    </row>
    <row r="167" s="2" customFormat="1" ht="24.15" customHeight="1">
      <c r="A167" s="37"/>
      <c r="B167" s="38"/>
      <c r="C167" s="242" t="s">
        <v>378</v>
      </c>
      <c r="D167" s="242" t="s">
        <v>190</v>
      </c>
      <c r="E167" s="243" t="s">
        <v>832</v>
      </c>
      <c r="F167" s="244" t="s">
        <v>833</v>
      </c>
      <c r="G167" s="245" t="s">
        <v>153</v>
      </c>
      <c r="H167" s="246">
        <v>480</v>
      </c>
      <c r="I167" s="247"/>
      <c r="J167" s="248">
        <f>ROUND(I167*H167,2)</f>
        <v>0</v>
      </c>
      <c r="K167" s="244" t="s">
        <v>755</v>
      </c>
      <c r="L167" s="43"/>
      <c r="M167" s="249" t="s">
        <v>1</v>
      </c>
      <c r="N167" s="250" t="s">
        <v>40</v>
      </c>
      <c r="O167" s="90"/>
      <c r="P167" s="233">
        <f>O167*H167</f>
        <v>0</v>
      </c>
      <c r="Q167" s="233">
        <v>0</v>
      </c>
      <c r="R167" s="233">
        <f>Q167*H167</f>
        <v>0</v>
      </c>
      <c r="S167" s="233">
        <v>0</v>
      </c>
      <c r="T167" s="23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5" t="s">
        <v>193</v>
      </c>
      <c r="AT167" s="235" t="s">
        <v>190</v>
      </c>
      <c r="AU167" s="235" t="s">
        <v>84</v>
      </c>
      <c r="AY167" s="16" t="s">
        <v>148</v>
      </c>
      <c r="BE167" s="236">
        <f>IF(N167="základní",J167,0)</f>
        <v>0</v>
      </c>
      <c r="BF167" s="236">
        <f>IF(N167="snížená",J167,0)</f>
        <v>0</v>
      </c>
      <c r="BG167" s="236">
        <f>IF(N167="zákl. přenesená",J167,0)</f>
        <v>0</v>
      </c>
      <c r="BH167" s="236">
        <f>IF(N167="sníž. přenesená",J167,0)</f>
        <v>0</v>
      </c>
      <c r="BI167" s="236">
        <f>IF(N167="nulová",J167,0)</f>
        <v>0</v>
      </c>
      <c r="BJ167" s="16" t="s">
        <v>82</v>
      </c>
      <c r="BK167" s="236">
        <f>ROUND(I167*H167,2)</f>
        <v>0</v>
      </c>
      <c r="BL167" s="16" t="s">
        <v>193</v>
      </c>
      <c r="BM167" s="235" t="s">
        <v>834</v>
      </c>
    </row>
    <row r="168" s="2" customFormat="1">
      <c r="A168" s="37"/>
      <c r="B168" s="38"/>
      <c r="C168" s="39"/>
      <c r="D168" s="237" t="s">
        <v>158</v>
      </c>
      <c r="E168" s="39"/>
      <c r="F168" s="238" t="s">
        <v>835</v>
      </c>
      <c r="G168" s="39"/>
      <c r="H168" s="39"/>
      <c r="I168" s="239"/>
      <c r="J168" s="39"/>
      <c r="K168" s="39"/>
      <c r="L168" s="43"/>
      <c r="M168" s="240"/>
      <c r="N168" s="241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158</v>
      </c>
      <c r="AU168" s="16" t="s">
        <v>84</v>
      </c>
    </row>
    <row r="169" s="2" customFormat="1" ht="24.15" customHeight="1">
      <c r="A169" s="37"/>
      <c r="B169" s="38"/>
      <c r="C169" s="242" t="s">
        <v>394</v>
      </c>
      <c r="D169" s="242" t="s">
        <v>190</v>
      </c>
      <c r="E169" s="243" t="s">
        <v>836</v>
      </c>
      <c r="F169" s="244" t="s">
        <v>837</v>
      </c>
      <c r="G169" s="245" t="s">
        <v>153</v>
      </c>
      <c r="H169" s="246">
        <v>220</v>
      </c>
      <c r="I169" s="247"/>
      <c r="J169" s="248">
        <f>ROUND(I169*H169,2)</f>
        <v>0</v>
      </c>
      <c r="K169" s="244" t="s">
        <v>755</v>
      </c>
      <c r="L169" s="43"/>
      <c r="M169" s="249" t="s">
        <v>1</v>
      </c>
      <c r="N169" s="250" t="s">
        <v>40</v>
      </c>
      <c r="O169" s="90"/>
      <c r="P169" s="233">
        <f>O169*H169</f>
        <v>0</v>
      </c>
      <c r="Q169" s="233">
        <v>0</v>
      </c>
      <c r="R169" s="233">
        <f>Q169*H169</f>
        <v>0</v>
      </c>
      <c r="S169" s="233">
        <v>0</v>
      </c>
      <c r="T169" s="23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5" t="s">
        <v>193</v>
      </c>
      <c r="AT169" s="235" t="s">
        <v>190</v>
      </c>
      <c r="AU169" s="235" t="s">
        <v>84</v>
      </c>
      <c r="AY169" s="16" t="s">
        <v>148</v>
      </c>
      <c r="BE169" s="236">
        <f>IF(N169="základní",J169,0)</f>
        <v>0</v>
      </c>
      <c r="BF169" s="236">
        <f>IF(N169="snížená",J169,0)</f>
        <v>0</v>
      </c>
      <c r="BG169" s="236">
        <f>IF(N169="zákl. přenesená",J169,0)</f>
        <v>0</v>
      </c>
      <c r="BH169" s="236">
        <f>IF(N169="sníž. přenesená",J169,0)</f>
        <v>0</v>
      </c>
      <c r="BI169" s="236">
        <f>IF(N169="nulová",J169,0)</f>
        <v>0</v>
      </c>
      <c r="BJ169" s="16" t="s">
        <v>82</v>
      </c>
      <c r="BK169" s="236">
        <f>ROUND(I169*H169,2)</f>
        <v>0</v>
      </c>
      <c r="BL169" s="16" t="s">
        <v>193</v>
      </c>
      <c r="BM169" s="235" t="s">
        <v>838</v>
      </c>
    </row>
    <row r="170" s="2" customFormat="1">
      <c r="A170" s="37"/>
      <c r="B170" s="38"/>
      <c r="C170" s="39"/>
      <c r="D170" s="237" t="s">
        <v>158</v>
      </c>
      <c r="E170" s="39"/>
      <c r="F170" s="238" t="s">
        <v>839</v>
      </c>
      <c r="G170" s="39"/>
      <c r="H170" s="39"/>
      <c r="I170" s="239"/>
      <c r="J170" s="39"/>
      <c r="K170" s="39"/>
      <c r="L170" s="43"/>
      <c r="M170" s="240"/>
      <c r="N170" s="241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158</v>
      </c>
      <c r="AU170" s="16" t="s">
        <v>84</v>
      </c>
    </row>
    <row r="171" s="2" customFormat="1" ht="24.15" customHeight="1">
      <c r="A171" s="37"/>
      <c r="B171" s="38"/>
      <c r="C171" s="242" t="s">
        <v>840</v>
      </c>
      <c r="D171" s="242" t="s">
        <v>190</v>
      </c>
      <c r="E171" s="243" t="s">
        <v>841</v>
      </c>
      <c r="F171" s="244" t="s">
        <v>842</v>
      </c>
      <c r="G171" s="245" t="s">
        <v>843</v>
      </c>
      <c r="H171" s="246">
        <v>2440</v>
      </c>
      <c r="I171" s="247"/>
      <c r="J171" s="248">
        <f>ROUND(I171*H171,2)</f>
        <v>0</v>
      </c>
      <c r="K171" s="244" t="s">
        <v>755</v>
      </c>
      <c r="L171" s="43"/>
      <c r="M171" s="249" t="s">
        <v>1</v>
      </c>
      <c r="N171" s="250" t="s">
        <v>40</v>
      </c>
      <c r="O171" s="90"/>
      <c r="P171" s="233">
        <f>O171*H171</f>
        <v>0</v>
      </c>
      <c r="Q171" s="233">
        <v>0</v>
      </c>
      <c r="R171" s="233">
        <f>Q171*H171</f>
        <v>0</v>
      </c>
      <c r="S171" s="233">
        <v>0</v>
      </c>
      <c r="T171" s="23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5" t="s">
        <v>193</v>
      </c>
      <c r="AT171" s="235" t="s">
        <v>190</v>
      </c>
      <c r="AU171" s="235" t="s">
        <v>84</v>
      </c>
      <c r="AY171" s="16" t="s">
        <v>148</v>
      </c>
      <c r="BE171" s="236">
        <f>IF(N171="základní",J171,0)</f>
        <v>0</v>
      </c>
      <c r="BF171" s="236">
        <f>IF(N171="snížená",J171,0)</f>
        <v>0</v>
      </c>
      <c r="BG171" s="236">
        <f>IF(N171="zákl. přenesená",J171,0)</f>
        <v>0</v>
      </c>
      <c r="BH171" s="236">
        <f>IF(N171="sníž. přenesená",J171,0)</f>
        <v>0</v>
      </c>
      <c r="BI171" s="236">
        <f>IF(N171="nulová",J171,0)</f>
        <v>0</v>
      </c>
      <c r="BJ171" s="16" t="s">
        <v>82</v>
      </c>
      <c r="BK171" s="236">
        <f>ROUND(I171*H171,2)</f>
        <v>0</v>
      </c>
      <c r="BL171" s="16" t="s">
        <v>193</v>
      </c>
      <c r="BM171" s="235" t="s">
        <v>844</v>
      </c>
    </row>
    <row r="172" s="2" customFormat="1">
      <c r="A172" s="37"/>
      <c r="B172" s="38"/>
      <c r="C172" s="39"/>
      <c r="D172" s="237" t="s">
        <v>158</v>
      </c>
      <c r="E172" s="39"/>
      <c r="F172" s="238" t="s">
        <v>845</v>
      </c>
      <c r="G172" s="39"/>
      <c r="H172" s="39"/>
      <c r="I172" s="239"/>
      <c r="J172" s="39"/>
      <c r="K172" s="39"/>
      <c r="L172" s="43"/>
      <c r="M172" s="253"/>
      <c r="N172" s="254"/>
      <c r="O172" s="255"/>
      <c r="P172" s="255"/>
      <c r="Q172" s="255"/>
      <c r="R172" s="255"/>
      <c r="S172" s="255"/>
      <c r="T172" s="256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84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b6W259nVuC4699e60HWQ9jkijw0grGV0KIxuO5ppgXiqD7E8S6gWz50yNTtuAUJnr4J418cXjfJUQM+E1oRK+Q==" hashValue="/oDBfKWdVeM7viqniZ9UkSogDznl3e0cjA5fkAZrJrPRa68eeLnV0sD0bycwWMG7b5pXvq7Wmqzp30V6ClhEPA==" algorithmName="SHA-512" password="CC35"/>
  <autoFilter ref="C124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111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staničního zabezpečovacího zařízení v ŽST Hlubočky</v>
      </c>
      <c r="F7" s="149"/>
      <c r="G7" s="149"/>
      <c r="H7" s="149"/>
      <c r="L7" s="19"/>
    </row>
    <row r="8" s="1" customFormat="1" ht="12" customHeight="1">
      <c r="B8" s="19"/>
      <c r="D8" s="149" t="s">
        <v>112</v>
      </c>
      <c r="L8" s="19"/>
    </row>
    <row r="9" s="2" customFormat="1" ht="16.5" customHeight="1">
      <c r="A9" s="37"/>
      <c r="B9" s="43"/>
      <c r="C9" s="37"/>
      <c r="D9" s="37"/>
      <c r="E9" s="150" t="s">
        <v>846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115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16. 3. 2021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33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35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37</v>
      </c>
      <c r="G34" s="37"/>
      <c r="H34" s="37"/>
      <c r="I34" s="160" t="s">
        <v>36</v>
      </c>
      <c r="J34" s="160" t="s">
        <v>38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39</v>
      </c>
      <c r="E35" s="149" t="s">
        <v>40</v>
      </c>
      <c r="F35" s="162">
        <f>ROUND((SUM(BE128:BE282)),  2)</f>
        <v>0</v>
      </c>
      <c r="G35" s="37"/>
      <c r="H35" s="37"/>
      <c r="I35" s="163">
        <v>0.20999999999999999</v>
      </c>
      <c r="J35" s="162">
        <f>ROUND(((SUM(BE128:BE282))*I35),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41</v>
      </c>
      <c r="F36" s="162">
        <f>ROUND((SUM(BF128:BF282)),  2)</f>
        <v>0</v>
      </c>
      <c r="G36" s="37"/>
      <c r="H36" s="37"/>
      <c r="I36" s="163">
        <v>0.14999999999999999</v>
      </c>
      <c r="J36" s="162">
        <f>ROUND(((SUM(BF128:BF282))*I36),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42</v>
      </c>
      <c r="F37" s="162">
        <f>ROUND((SUM(BG128:BG282)),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43</v>
      </c>
      <c r="F38" s="162">
        <f>ROUND((SUM(BH128:BH282)),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44</v>
      </c>
      <c r="F39" s="162">
        <f>ROUND((SUM(BI128:BI282)),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45</v>
      </c>
      <c r="E41" s="166"/>
      <c r="F41" s="166"/>
      <c r="G41" s="167" t="s">
        <v>46</v>
      </c>
      <c r="H41" s="168" t="s">
        <v>47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48</v>
      </c>
      <c r="E50" s="172"/>
      <c r="F50" s="172"/>
      <c r="G50" s="171" t="s">
        <v>49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4"/>
      <c r="J61" s="176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52</v>
      </c>
      <c r="E65" s="177"/>
      <c r="F65" s="177"/>
      <c r="G65" s="171" t="s">
        <v>53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4"/>
      <c r="J76" s="176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staničního zabezpečovacího zařízení v ŽST Hlubočky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112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846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01 - Zabezpečovací zařízení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16. 3. 2021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Signal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>Štěpán Mikš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117</v>
      </c>
      <c r="D96" s="184"/>
      <c r="E96" s="184"/>
      <c r="F96" s="184"/>
      <c r="G96" s="184"/>
      <c r="H96" s="184"/>
      <c r="I96" s="184"/>
      <c r="J96" s="185" t="s">
        <v>118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119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120</v>
      </c>
    </row>
    <row r="99" s="9" customFormat="1" ht="24.96" customHeight="1">
      <c r="A99" s="9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122</v>
      </c>
      <c r="E100" s="195"/>
      <c r="F100" s="195"/>
      <c r="G100" s="195"/>
      <c r="H100" s="195"/>
      <c r="I100" s="195"/>
      <c r="J100" s="196">
        <f>J172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123</v>
      </c>
      <c r="E101" s="190"/>
      <c r="F101" s="190"/>
      <c r="G101" s="190"/>
      <c r="H101" s="190"/>
      <c r="I101" s="190"/>
      <c r="J101" s="191">
        <f>J189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124</v>
      </c>
      <c r="E102" s="195"/>
      <c r="F102" s="195"/>
      <c r="G102" s="195"/>
      <c r="H102" s="195"/>
      <c r="I102" s="195"/>
      <c r="J102" s="196">
        <f>J210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125</v>
      </c>
      <c r="E103" s="195"/>
      <c r="F103" s="195"/>
      <c r="G103" s="195"/>
      <c r="H103" s="195"/>
      <c r="I103" s="195"/>
      <c r="J103" s="196">
        <f>J221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7"/>
      <c r="C104" s="188"/>
      <c r="D104" s="189" t="s">
        <v>847</v>
      </c>
      <c r="E104" s="190"/>
      <c r="F104" s="190"/>
      <c r="G104" s="190"/>
      <c r="H104" s="190"/>
      <c r="I104" s="190"/>
      <c r="J104" s="191">
        <f>J248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7"/>
      <c r="C105" s="188"/>
      <c r="D105" s="189" t="s">
        <v>131</v>
      </c>
      <c r="E105" s="190"/>
      <c r="F105" s="190"/>
      <c r="G105" s="190"/>
      <c r="H105" s="190"/>
      <c r="I105" s="190"/>
      <c r="J105" s="191">
        <f>J267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7"/>
      <c r="C106" s="188"/>
      <c r="D106" s="189" t="s">
        <v>132</v>
      </c>
      <c r="E106" s="190"/>
      <c r="F106" s="190"/>
      <c r="G106" s="190"/>
      <c r="H106" s="190"/>
      <c r="I106" s="190"/>
      <c r="J106" s="191">
        <f>J276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133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Oprava staničního zabezpečovacího zařízení v ŽST Hlubočky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112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846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114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01 - Zabezpečovací zařízení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 xml:space="preserve"> </v>
      </c>
      <c r="G122" s="39"/>
      <c r="H122" s="39"/>
      <c r="I122" s="31" t="s">
        <v>22</v>
      </c>
      <c r="J122" s="78" t="str">
        <f>IF(J14="","",J14)</f>
        <v>16. 3. 2021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 xml:space="preserve"> </v>
      </c>
      <c r="G124" s="39"/>
      <c r="H124" s="39"/>
      <c r="I124" s="31" t="s">
        <v>29</v>
      </c>
      <c r="J124" s="35" t="str">
        <f>E23</f>
        <v>Signal Projekt s.r.o.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IF(E20="","",E20)</f>
        <v>Vyplň údaj</v>
      </c>
      <c r="G125" s="39"/>
      <c r="H125" s="39"/>
      <c r="I125" s="31" t="s">
        <v>32</v>
      </c>
      <c r="J125" s="35" t="str">
        <f>E26</f>
        <v>Štěpán Mikš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134</v>
      </c>
      <c r="D127" s="201" t="s">
        <v>60</v>
      </c>
      <c r="E127" s="201" t="s">
        <v>56</v>
      </c>
      <c r="F127" s="201" t="s">
        <v>57</v>
      </c>
      <c r="G127" s="201" t="s">
        <v>135</v>
      </c>
      <c r="H127" s="201" t="s">
        <v>136</v>
      </c>
      <c r="I127" s="201" t="s">
        <v>137</v>
      </c>
      <c r="J127" s="201" t="s">
        <v>118</v>
      </c>
      <c r="K127" s="202" t="s">
        <v>138</v>
      </c>
      <c r="L127" s="203"/>
      <c r="M127" s="99" t="s">
        <v>1</v>
      </c>
      <c r="N127" s="100" t="s">
        <v>39</v>
      </c>
      <c r="O127" s="100" t="s">
        <v>139</v>
      </c>
      <c r="P127" s="100" t="s">
        <v>140</v>
      </c>
      <c r="Q127" s="100" t="s">
        <v>141</v>
      </c>
      <c r="R127" s="100" t="s">
        <v>142</v>
      </c>
      <c r="S127" s="100" t="s">
        <v>143</v>
      </c>
      <c r="T127" s="101" t="s">
        <v>144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145</v>
      </c>
      <c r="D128" s="39"/>
      <c r="E128" s="39"/>
      <c r="F128" s="39"/>
      <c r="G128" s="39"/>
      <c r="H128" s="39"/>
      <c r="I128" s="39"/>
      <c r="J128" s="204">
        <f>BK128</f>
        <v>0</v>
      </c>
      <c r="K128" s="39"/>
      <c r="L128" s="43"/>
      <c r="M128" s="102"/>
      <c r="N128" s="205"/>
      <c r="O128" s="103"/>
      <c r="P128" s="206">
        <f>P129+P189+P248+P267+P276</f>
        <v>0</v>
      </c>
      <c r="Q128" s="103"/>
      <c r="R128" s="206">
        <f>R129+R189+R248+R267+R276</f>
        <v>0</v>
      </c>
      <c r="S128" s="103"/>
      <c r="T128" s="207">
        <f>T129+T189+T248+T267+T276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74</v>
      </c>
      <c r="AU128" s="16" t="s">
        <v>120</v>
      </c>
      <c r="BK128" s="208">
        <f>BK129+BK189+BK248+BK267+BK276</f>
        <v>0</v>
      </c>
    </row>
    <row r="129" s="12" customFormat="1" ht="25.92" customHeight="1">
      <c r="A129" s="12"/>
      <c r="B129" s="209"/>
      <c r="C129" s="210"/>
      <c r="D129" s="211" t="s">
        <v>74</v>
      </c>
      <c r="E129" s="212" t="s">
        <v>146</v>
      </c>
      <c r="F129" s="212" t="s">
        <v>147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P130+SUM(P131:P172)</f>
        <v>0</v>
      </c>
      <c r="Q129" s="217"/>
      <c r="R129" s="218">
        <f>R130+SUM(R131:R172)</f>
        <v>0</v>
      </c>
      <c r="S129" s="217"/>
      <c r="T129" s="219">
        <f>T130+SUM(T131:T172)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82</v>
      </c>
      <c r="AT129" s="221" t="s">
        <v>74</v>
      </c>
      <c r="AU129" s="221" t="s">
        <v>75</v>
      </c>
      <c r="AY129" s="220" t="s">
        <v>148</v>
      </c>
      <c r="BK129" s="222">
        <f>BK130+SUM(BK131:BK172)</f>
        <v>0</v>
      </c>
    </row>
    <row r="130" s="2" customFormat="1" ht="33" customHeight="1">
      <c r="A130" s="37"/>
      <c r="B130" s="38"/>
      <c r="C130" s="223" t="s">
        <v>550</v>
      </c>
      <c r="D130" s="223" t="s">
        <v>150</v>
      </c>
      <c r="E130" s="224" t="s">
        <v>151</v>
      </c>
      <c r="F130" s="225" t="s">
        <v>152</v>
      </c>
      <c r="G130" s="226" t="s">
        <v>153</v>
      </c>
      <c r="H130" s="227">
        <v>3930</v>
      </c>
      <c r="I130" s="228"/>
      <c r="J130" s="229">
        <f>ROUND(I130*H130,2)</f>
        <v>0</v>
      </c>
      <c r="K130" s="225" t="s">
        <v>154</v>
      </c>
      <c r="L130" s="230"/>
      <c r="M130" s="231" t="s">
        <v>1</v>
      </c>
      <c r="N130" s="232" t="s">
        <v>40</v>
      </c>
      <c r="O130" s="90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5" t="s">
        <v>155</v>
      </c>
      <c r="AT130" s="235" t="s">
        <v>150</v>
      </c>
      <c r="AU130" s="235" t="s">
        <v>82</v>
      </c>
      <c r="AY130" s="16" t="s">
        <v>148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6" t="s">
        <v>82</v>
      </c>
      <c r="BK130" s="236">
        <f>ROUND(I130*H130,2)</f>
        <v>0</v>
      </c>
      <c r="BL130" s="16" t="s">
        <v>156</v>
      </c>
      <c r="BM130" s="235" t="s">
        <v>848</v>
      </c>
    </row>
    <row r="131" s="2" customFormat="1">
      <c r="A131" s="37"/>
      <c r="B131" s="38"/>
      <c r="C131" s="39"/>
      <c r="D131" s="237" t="s">
        <v>158</v>
      </c>
      <c r="E131" s="39"/>
      <c r="F131" s="238" t="s">
        <v>152</v>
      </c>
      <c r="G131" s="39"/>
      <c r="H131" s="39"/>
      <c r="I131" s="239"/>
      <c r="J131" s="39"/>
      <c r="K131" s="39"/>
      <c r="L131" s="43"/>
      <c r="M131" s="240"/>
      <c r="N131" s="241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158</v>
      </c>
      <c r="AU131" s="16" t="s">
        <v>82</v>
      </c>
    </row>
    <row r="132" s="2" customFormat="1" ht="33" customHeight="1">
      <c r="A132" s="37"/>
      <c r="B132" s="38"/>
      <c r="C132" s="223" t="s">
        <v>554</v>
      </c>
      <c r="D132" s="223" t="s">
        <v>150</v>
      </c>
      <c r="E132" s="224" t="s">
        <v>164</v>
      </c>
      <c r="F132" s="225" t="s">
        <v>165</v>
      </c>
      <c r="G132" s="226" t="s">
        <v>153</v>
      </c>
      <c r="H132" s="227">
        <v>1195</v>
      </c>
      <c r="I132" s="228"/>
      <c r="J132" s="229">
        <f>ROUND(I132*H132,2)</f>
        <v>0</v>
      </c>
      <c r="K132" s="225" t="s">
        <v>154</v>
      </c>
      <c r="L132" s="230"/>
      <c r="M132" s="231" t="s">
        <v>1</v>
      </c>
      <c r="N132" s="232" t="s">
        <v>40</v>
      </c>
      <c r="O132" s="90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5" t="s">
        <v>155</v>
      </c>
      <c r="AT132" s="235" t="s">
        <v>150</v>
      </c>
      <c r="AU132" s="235" t="s">
        <v>82</v>
      </c>
      <c r="AY132" s="16" t="s">
        <v>148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6" t="s">
        <v>82</v>
      </c>
      <c r="BK132" s="236">
        <f>ROUND(I132*H132,2)</f>
        <v>0</v>
      </c>
      <c r="BL132" s="16" t="s">
        <v>156</v>
      </c>
      <c r="BM132" s="235" t="s">
        <v>849</v>
      </c>
    </row>
    <row r="133" s="2" customFormat="1">
      <c r="A133" s="37"/>
      <c r="B133" s="38"/>
      <c r="C133" s="39"/>
      <c r="D133" s="237" t="s">
        <v>158</v>
      </c>
      <c r="E133" s="39"/>
      <c r="F133" s="238" t="s">
        <v>165</v>
      </c>
      <c r="G133" s="39"/>
      <c r="H133" s="39"/>
      <c r="I133" s="239"/>
      <c r="J133" s="39"/>
      <c r="K133" s="39"/>
      <c r="L133" s="43"/>
      <c r="M133" s="240"/>
      <c r="N133" s="241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158</v>
      </c>
      <c r="AU133" s="16" t="s">
        <v>82</v>
      </c>
    </row>
    <row r="134" s="2" customFormat="1" ht="33" customHeight="1">
      <c r="A134" s="37"/>
      <c r="B134" s="38"/>
      <c r="C134" s="223" t="s">
        <v>193</v>
      </c>
      <c r="D134" s="223" t="s">
        <v>150</v>
      </c>
      <c r="E134" s="224" t="s">
        <v>168</v>
      </c>
      <c r="F134" s="225" t="s">
        <v>169</v>
      </c>
      <c r="G134" s="226" t="s">
        <v>153</v>
      </c>
      <c r="H134" s="227">
        <v>2895</v>
      </c>
      <c r="I134" s="228"/>
      <c r="J134" s="229">
        <f>ROUND(I134*H134,2)</f>
        <v>0</v>
      </c>
      <c r="K134" s="225" t="s">
        <v>154</v>
      </c>
      <c r="L134" s="230"/>
      <c r="M134" s="231" t="s">
        <v>1</v>
      </c>
      <c r="N134" s="232" t="s">
        <v>40</v>
      </c>
      <c r="O134" s="90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5" t="s">
        <v>155</v>
      </c>
      <c r="AT134" s="235" t="s">
        <v>150</v>
      </c>
      <c r="AU134" s="235" t="s">
        <v>82</v>
      </c>
      <c r="AY134" s="16" t="s">
        <v>148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6" t="s">
        <v>82</v>
      </c>
      <c r="BK134" s="236">
        <f>ROUND(I134*H134,2)</f>
        <v>0</v>
      </c>
      <c r="BL134" s="16" t="s">
        <v>156</v>
      </c>
      <c r="BM134" s="235" t="s">
        <v>850</v>
      </c>
    </row>
    <row r="135" s="2" customFormat="1">
      <c r="A135" s="37"/>
      <c r="B135" s="38"/>
      <c r="C135" s="39"/>
      <c r="D135" s="237" t="s">
        <v>158</v>
      </c>
      <c r="E135" s="39"/>
      <c r="F135" s="238" t="s">
        <v>169</v>
      </c>
      <c r="G135" s="39"/>
      <c r="H135" s="39"/>
      <c r="I135" s="239"/>
      <c r="J135" s="39"/>
      <c r="K135" s="39"/>
      <c r="L135" s="43"/>
      <c r="M135" s="240"/>
      <c r="N135" s="241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158</v>
      </c>
      <c r="AU135" s="16" t="s">
        <v>82</v>
      </c>
    </row>
    <row r="136" s="2" customFormat="1" ht="33" customHeight="1">
      <c r="A136" s="37"/>
      <c r="B136" s="38"/>
      <c r="C136" s="223" t="s">
        <v>495</v>
      </c>
      <c r="D136" s="223" t="s">
        <v>150</v>
      </c>
      <c r="E136" s="224" t="s">
        <v>172</v>
      </c>
      <c r="F136" s="225" t="s">
        <v>173</v>
      </c>
      <c r="G136" s="226" t="s">
        <v>153</v>
      </c>
      <c r="H136" s="227">
        <v>595</v>
      </c>
      <c r="I136" s="228"/>
      <c r="J136" s="229">
        <f>ROUND(I136*H136,2)</f>
        <v>0</v>
      </c>
      <c r="K136" s="225" t="s">
        <v>154</v>
      </c>
      <c r="L136" s="230"/>
      <c r="M136" s="231" t="s">
        <v>1</v>
      </c>
      <c r="N136" s="232" t="s">
        <v>40</v>
      </c>
      <c r="O136" s="90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5" t="s">
        <v>155</v>
      </c>
      <c r="AT136" s="235" t="s">
        <v>150</v>
      </c>
      <c r="AU136" s="235" t="s">
        <v>82</v>
      </c>
      <c r="AY136" s="16" t="s">
        <v>148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6" t="s">
        <v>82</v>
      </c>
      <c r="BK136" s="236">
        <f>ROUND(I136*H136,2)</f>
        <v>0</v>
      </c>
      <c r="BL136" s="16" t="s">
        <v>156</v>
      </c>
      <c r="BM136" s="235" t="s">
        <v>851</v>
      </c>
    </row>
    <row r="137" s="2" customFormat="1">
      <c r="A137" s="37"/>
      <c r="B137" s="38"/>
      <c r="C137" s="39"/>
      <c r="D137" s="237" t="s">
        <v>158</v>
      </c>
      <c r="E137" s="39"/>
      <c r="F137" s="238" t="s">
        <v>173</v>
      </c>
      <c r="G137" s="39"/>
      <c r="H137" s="39"/>
      <c r="I137" s="239"/>
      <c r="J137" s="39"/>
      <c r="K137" s="39"/>
      <c r="L137" s="43"/>
      <c r="M137" s="240"/>
      <c r="N137" s="241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158</v>
      </c>
      <c r="AU137" s="16" t="s">
        <v>82</v>
      </c>
    </row>
    <row r="138" s="2" customFormat="1" ht="33" customHeight="1">
      <c r="A138" s="37"/>
      <c r="B138" s="38"/>
      <c r="C138" s="223" t="s">
        <v>558</v>
      </c>
      <c r="D138" s="223" t="s">
        <v>150</v>
      </c>
      <c r="E138" s="224" t="s">
        <v>176</v>
      </c>
      <c r="F138" s="225" t="s">
        <v>177</v>
      </c>
      <c r="G138" s="226" t="s">
        <v>153</v>
      </c>
      <c r="H138" s="227">
        <v>1030</v>
      </c>
      <c r="I138" s="228"/>
      <c r="J138" s="229">
        <f>ROUND(I138*H138,2)</f>
        <v>0</v>
      </c>
      <c r="K138" s="225" t="s">
        <v>154</v>
      </c>
      <c r="L138" s="230"/>
      <c r="M138" s="231" t="s">
        <v>1</v>
      </c>
      <c r="N138" s="232" t="s">
        <v>40</v>
      </c>
      <c r="O138" s="90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5" t="s">
        <v>155</v>
      </c>
      <c r="AT138" s="235" t="s">
        <v>150</v>
      </c>
      <c r="AU138" s="235" t="s">
        <v>82</v>
      </c>
      <c r="AY138" s="16" t="s">
        <v>148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6" t="s">
        <v>82</v>
      </c>
      <c r="BK138" s="236">
        <f>ROUND(I138*H138,2)</f>
        <v>0</v>
      </c>
      <c r="BL138" s="16" t="s">
        <v>156</v>
      </c>
      <c r="BM138" s="235" t="s">
        <v>852</v>
      </c>
    </row>
    <row r="139" s="2" customFormat="1">
      <c r="A139" s="37"/>
      <c r="B139" s="38"/>
      <c r="C139" s="39"/>
      <c r="D139" s="237" t="s">
        <v>158</v>
      </c>
      <c r="E139" s="39"/>
      <c r="F139" s="238" t="s">
        <v>177</v>
      </c>
      <c r="G139" s="39"/>
      <c r="H139" s="39"/>
      <c r="I139" s="239"/>
      <c r="J139" s="39"/>
      <c r="K139" s="39"/>
      <c r="L139" s="43"/>
      <c r="M139" s="240"/>
      <c r="N139" s="241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82</v>
      </c>
    </row>
    <row r="140" s="2" customFormat="1" ht="37.8" customHeight="1">
      <c r="A140" s="37"/>
      <c r="B140" s="38"/>
      <c r="C140" s="242" t="s">
        <v>562</v>
      </c>
      <c r="D140" s="242" t="s">
        <v>190</v>
      </c>
      <c r="E140" s="243" t="s">
        <v>200</v>
      </c>
      <c r="F140" s="244" t="s">
        <v>201</v>
      </c>
      <c r="G140" s="245" t="s">
        <v>153</v>
      </c>
      <c r="H140" s="246">
        <v>5125</v>
      </c>
      <c r="I140" s="247"/>
      <c r="J140" s="248">
        <f>ROUND(I140*H140,2)</f>
        <v>0</v>
      </c>
      <c r="K140" s="244" t="s">
        <v>154</v>
      </c>
      <c r="L140" s="43"/>
      <c r="M140" s="249" t="s">
        <v>1</v>
      </c>
      <c r="N140" s="250" t="s">
        <v>40</v>
      </c>
      <c r="O140" s="90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5" t="s">
        <v>156</v>
      </c>
      <c r="AT140" s="235" t="s">
        <v>190</v>
      </c>
      <c r="AU140" s="235" t="s">
        <v>82</v>
      </c>
      <c r="AY140" s="16" t="s">
        <v>148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6" t="s">
        <v>82</v>
      </c>
      <c r="BK140" s="236">
        <f>ROUND(I140*H140,2)</f>
        <v>0</v>
      </c>
      <c r="BL140" s="16" t="s">
        <v>156</v>
      </c>
      <c r="BM140" s="235" t="s">
        <v>853</v>
      </c>
    </row>
    <row r="141" s="2" customFormat="1">
      <c r="A141" s="37"/>
      <c r="B141" s="38"/>
      <c r="C141" s="39"/>
      <c r="D141" s="237" t="s">
        <v>158</v>
      </c>
      <c r="E141" s="39"/>
      <c r="F141" s="238" t="s">
        <v>203</v>
      </c>
      <c r="G141" s="39"/>
      <c r="H141" s="39"/>
      <c r="I141" s="239"/>
      <c r="J141" s="39"/>
      <c r="K141" s="39"/>
      <c r="L141" s="43"/>
      <c r="M141" s="240"/>
      <c r="N141" s="241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158</v>
      </c>
      <c r="AU141" s="16" t="s">
        <v>82</v>
      </c>
    </row>
    <row r="142" s="2" customFormat="1" ht="37.8" customHeight="1">
      <c r="A142" s="37"/>
      <c r="B142" s="38"/>
      <c r="C142" s="242" t="s">
        <v>433</v>
      </c>
      <c r="D142" s="242" t="s">
        <v>190</v>
      </c>
      <c r="E142" s="243" t="s">
        <v>205</v>
      </c>
      <c r="F142" s="244" t="s">
        <v>206</v>
      </c>
      <c r="G142" s="245" t="s">
        <v>153</v>
      </c>
      <c r="H142" s="246">
        <v>2895</v>
      </c>
      <c r="I142" s="247"/>
      <c r="J142" s="248">
        <f>ROUND(I142*H142,2)</f>
        <v>0</v>
      </c>
      <c r="K142" s="244" t="s">
        <v>154</v>
      </c>
      <c r="L142" s="43"/>
      <c r="M142" s="249" t="s">
        <v>1</v>
      </c>
      <c r="N142" s="250" t="s">
        <v>40</v>
      </c>
      <c r="O142" s="90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5" t="s">
        <v>156</v>
      </c>
      <c r="AT142" s="235" t="s">
        <v>190</v>
      </c>
      <c r="AU142" s="235" t="s">
        <v>82</v>
      </c>
      <c r="AY142" s="16" t="s">
        <v>148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6" t="s">
        <v>82</v>
      </c>
      <c r="BK142" s="236">
        <f>ROUND(I142*H142,2)</f>
        <v>0</v>
      </c>
      <c r="BL142" s="16" t="s">
        <v>156</v>
      </c>
      <c r="BM142" s="235" t="s">
        <v>854</v>
      </c>
    </row>
    <row r="143" s="2" customFormat="1">
      <c r="A143" s="37"/>
      <c r="B143" s="38"/>
      <c r="C143" s="39"/>
      <c r="D143" s="237" t="s">
        <v>158</v>
      </c>
      <c r="E143" s="39"/>
      <c r="F143" s="238" t="s">
        <v>208</v>
      </c>
      <c r="G143" s="39"/>
      <c r="H143" s="39"/>
      <c r="I143" s="239"/>
      <c r="J143" s="39"/>
      <c r="K143" s="39"/>
      <c r="L143" s="43"/>
      <c r="M143" s="240"/>
      <c r="N143" s="241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158</v>
      </c>
      <c r="AU143" s="16" t="s">
        <v>82</v>
      </c>
    </row>
    <row r="144" s="2" customFormat="1" ht="37.8" customHeight="1">
      <c r="A144" s="37"/>
      <c r="B144" s="38"/>
      <c r="C144" s="242" t="s">
        <v>641</v>
      </c>
      <c r="D144" s="242" t="s">
        <v>190</v>
      </c>
      <c r="E144" s="243" t="s">
        <v>210</v>
      </c>
      <c r="F144" s="244" t="s">
        <v>211</v>
      </c>
      <c r="G144" s="245" t="s">
        <v>153</v>
      </c>
      <c r="H144" s="246">
        <v>1625</v>
      </c>
      <c r="I144" s="247"/>
      <c r="J144" s="248">
        <f>ROUND(I144*H144,2)</f>
        <v>0</v>
      </c>
      <c r="K144" s="244" t="s">
        <v>154</v>
      </c>
      <c r="L144" s="43"/>
      <c r="M144" s="249" t="s">
        <v>1</v>
      </c>
      <c r="N144" s="250" t="s">
        <v>40</v>
      </c>
      <c r="O144" s="90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5" t="s">
        <v>156</v>
      </c>
      <c r="AT144" s="235" t="s">
        <v>190</v>
      </c>
      <c r="AU144" s="235" t="s">
        <v>82</v>
      </c>
      <c r="AY144" s="16" t="s">
        <v>148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6" t="s">
        <v>82</v>
      </c>
      <c r="BK144" s="236">
        <f>ROUND(I144*H144,2)</f>
        <v>0</v>
      </c>
      <c r="BL144" s="16" t="s">
        <v>156</v>
      </c>
      <c r="BM144" s="235" t="s">
        <v>855</v>
      </c>
    </row>
    <row r="145" s="2" customFormat="1">
      <c r="A145" s="37"/>
      <c r="B145" s="38"/>
      <c r="C145" s="39"/>
      <c r="D145" s="237" t="s">
        <v>158</v>
      </c>
      <c r="E145" s="39"/>
      <c r="F145" s="238" t="s">
        <v>213</v>
      </c>
      <c r="G145" s="39"/>
      <c r="H145" s="39"/>
      <c r="I145" s="239"/>
      <c r="J145" s="39"/>
      <c r="K145" s="39"/>
      <c r="L145" s="43"/>
      <c r="M145" s="240"/>
      <c r="N145" s="241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158</v>
      </c>
      <c r="AU145" s="16" t="s">
        <v>82</v>
      </c>
    </row>
    <row r="146" s="2" customFormat="1" ht="49.05" customHeight="1">
      <c r="A146" s="37"/>
      <c r="B146" s="38"/>
      <c r="C146" s="223" t="s">
        <v>645</v>
      </c>
      <c r="D146" s="223" t="s">
        <v>150</v>
      </c>
      <c r="E146" s="224" t="s">
        <v>215</v>
      </c>
      <c r="F146" s="225" t="s">
        <v>216</v>
      </c>
      <c r="G146" s="226" t="s">
        <v>186</v>
      </c>
      <c r="H146" s="227">
        <v>16</v>
      </c>
      <c r="I146" s="228"/>
      <c r="J146" s="229">
        <f>ROUND(I146*H146,2)</f>
        <v>0</v>
      </c>
      <c r="K146" s="225" t="s">
        <v>154</v>
      </c>
      <c r="L146" s="230"/>
      <c r="M146" s="231" t="s">
        <v>1</v>
      </c>
      <c r="N146" s="232" t="s">
        <v>40</v>
      </c>
      <c r="O146" s="90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5" t="s">
        <v>187</v>
      </c>
      <c r="AT146" s="235" t="s">
        <v>150</v>
      </c>
      <c r="AU146" s="235" t="s">
        <v>82</v>
      </c>
      <c r="AY146" s="16" t="s">
        <v>148</v>
      </c>
      <c r="BE146" s="236">
        <f>IF(N146="základní",J146,0)</f>
        <v>0</v>
      </c>
      <c r="BF146" s="236">
        <f>IF(N146="snížená",J146,0)</f>
        <v>0</v>
      </c>
      <c r="BG146" s="236">
        <f>IF(N146="zákl. přenesená",J146,0)</f>
        <v>0</v>
      </c>
      <c r="BH146" s="236">
        <f>IF(N146="sníž. přenesená",J146,0)</f>
        <v>0</v>
      </c>
      <c r="BI146" s="236">
        <f>IF(N146="nulová",J146,0)</f>
        <v>0</v>
      </c>
      <c r="BJ146" s="16" t="s">
        <v>82</v>
      </c>
      <c r="BK146" s="236">
        <f>ROUND(I146*H146,2)</f>
        <v>0</v>
      </c>
      <c r="BL146" s="16" t="s">
        <v>187</v>
      </c>
      <c r="BM146" s="235" t="s">
        <v>856</v>
      </c>
    </row>
    <row r="147" s="2" customFormat="1">
      <c r="A147" s="37"/>
      <c r="B147" s="38"/>
      <c r="C147" s="39"/>
      <c r="D147" s="237" t="s">
        <v>158</v>
      </c>
      <c r="E147" s="39"/>
      <c r="F147" s="238" t="s">
        <v>216</v>
      </c>
      <c r="G147" s="39"/>
      <c r="H147" s="39"/>
      <c r="I147" s="239"/>
      <c r="J147" s="39"/>
      <c r="K147" s="39"/>
      <c r="L147" s="43"/>
      <c r="M147" s="240"/>
      <c r="N147" s="241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158</v>
      </c>
      <c r="AU147" s="16" t="s">
        <v>82</v>
      </c>
    </row>
    <row r="148" s="2" customFormat="1" ht="49.05" customHeight="1">
      <c r="A148" s="37"/>
      <c r="B148" s="38"/>
      <c r="C148" s="223" t="s">
        <v>637</v>
      </c>
      <c r="D148" s="223" t="s">
        <v>150</v>
      </c>
      <c r="E148" s="224" t="s">
        <v>857</v>
      </c>
      <c r="F148" s="225" t="s">
        <v>858</v>
      </c>
      <c r="G148" s="226" t="s">
        <v>186</v>
      </c>
      <c r="H148" s="227">
        <v>3</v>
      </c>
      <c r="I148" s="228"/>
      <c r="J148" s="229">
        <f>ROUND(I148*H148,2)</f>
        <v>0</v>
      </c>
      <c r="K148" s="225" t="s">
        <v>154</v>
      </c>
      <c r="L148" s="230"/>
      <c r="M148" s="231" t="s">
        <v>1</v>
      </c>
      <c r="N148" s="232" t="s">
        <v>40</v>
      </c>
      <c r="O148" s="90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5" t="s">
        <v>187</v>
      </c>
      <c r="AT148" s="235" t="s">
        <v>150</v>
      </c>
      <c r="AU148" s="235" t="s">
        <v>82</v>
      </c>
      <c r="AY148" s="16" t="s">
        <v>148</v>
      </c>
      <c r="BE148" s="236">
        <f>IF(N148="základní",J148,0)</f>
        <v>0</v>
      </c>
      <c r="BF148" s="236">
        <f>IF(N148="snížená",J148,0)</f>
        <v>0</v>
      </c>
      <c r="BG148" s="236">
        <f>IF(N148="zákl. přenesená",J148,0)</f>
        <v>0</v>
      </c>
      <c r="BH148" s="236">
        <f>IF(N148="sníž. přenesená",J148,0)</f>
        <v>0</v>
      </c>
      <c r="BI148" s="236">
        <f>IF(N148="nulová",J148,0)</f>
        <v>0</v>
      </c>
      <c r="BJ148" s="16" t="s">
        <v>82</v>
      </c>
      <c r="BK148" s="236">
        <f>ROUND(I148*H148,2)</f>
        <v>0</v>
      </c>
      <c r="BL148" s="16" t="s">
        <v>187</v>
      </c>
      <c r="BM148" s="235" t="s">
        <v>859</v>
      </c>
    </row>
    <row r="149" s="2" customFormat="1">
      <c r="A149" s="37"/>
      <c r="B149" s="38"/>
      <c r="C149" s="39"/>
      <c r="D149" s="237" t="s">
        <v>158</v>
      </c>
      <c r="E149" s="39"/>
      <c r="F149" s="238" t="s">
        <v>858</v>
      </c>
      <c r="G149" s="39"/>
      <c r="H149" s="39"/>
      <c r="I149" s="239"/>
      <c r="J149" s="39"/>
      <c r="K149" s="39"/>
      <c r="L149" s="43"/>
      <c r="M149" s="240"/>
      <c r="N149" s="241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158</v>
      </c>
      <c r="AU149" s="16" t="s">
        <v>82</v>
      </c>
    </row>
    <row r="150" s="2" customFormat="1" ht="37.8" customHeight="1">
      <c r="A150" s="37"/>
      <c r="B150" s="38"/>
      <c r="C150" s="242" t="s">
        <v>649</v>
      </c>
      <c r="D150" s="242" t="s">
        <v>190</v>
      </c>
      <c r="E150" s="243" t="s">
        <v>860</v>
      </c>
      <c r="F150" s="244" t="s">
        <v>861</v>
      </c>
      <c r="G150" s="245" t="s">
        <v>186</v>
      </c>
      <c r="H150" s="246">
        <v>10</v>
      </c>
      <c r="I150" s="247"/>
      <c r="J150" s="248">
        <f>ROUND(I150*H150,2)</f>
        <v>0</v>
      </c>
      <c r="K150" s="244" t="s">
        <v>154</v>
      </c>
      <c r="L150" s="43"/>
      <c r="M150" s="249" t="s">
        <v>1</v>
      </c>
      <c r="N150" s="250" t="s">
        <v>40</v>
      </c>
      <c r="O150" s="90"/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5" t="s">
        <v>221</v>
      </c>
      <c r="AT150" s="235" t="s">
        <v>190</v>
      </c>
      <c r="AU150" s="235" t="s">
        <v>82</v>
      </c>
      <c r="AY150" s="16" t="s">
        <v>148</v>
      </c>
      <c r="BE150" s="236">
        <f>IF(N150="základní",J150,0)</f>
        <v>0</v>
      </c>
      <c r="BF150" s="236">
        <f>IF(N150="snížená",J150,0)</f>
        <v>0</v>
      </c>
      <c r="BG150" s="236">
        <f>IF(N150="zákl. přenesená",J150,0)</f>
        <v>0</v>
      </c>
      <c r="BH150" s="236">
        <f>IF(N150="sníž. přenesená",J150,0)</f>
        <v>0</v>
      </c>
      <c r="BI150" s="236">
        <f>IF(N150="nulová",J150,0)</f>
        <v>0</v>
      </c>
      <c r="BJ150" s="16" t="s">
        <v>82</v>
      </c>
      <c r="BK150" s="236">
        <f>ROUND(I150*H150,2)</f>
        <v>0</v>
      </c>
      <c r="BL150" s="16" t="s">
        <v>221</v>
      </c>
      <c r="BM150" s="235" t="s">
        <v>862</v>
      </c>
    </row>
    <row r="151" s="2" customFormat="1">
      <c r="A151" s="37"/>
      <c r="B151" s="38"/>
      <c r="C151" s="39"/>
      <c r="D151" s="237" t="s">
        <v>158</v>
      </c>
      <c r="E151" s="39"/>
      <c r="F151" s="238" t="s">
        <v>863</v>
      </c>
      <c r="G151" s="39"/>
      <c r="H151" s="39"/>
      <c r="I151" s="239"/>
      <c r="J151" s="39"/>
      <c r="K151" s="39"/>
      <c r="L151" s="43"/>
      <c r="M151" s="240"/>
      <c r="N151" s="241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158</v>
      </c>
      <c r="AU151" s="16" t="s">
        <v>82</v>
      </c>
    </row>
    <row r="152" s="2" customFormat="1" ht="37.8" customHeight="1">
      <c r="A152" s="37"/>
      <c r="B152" s="38"/>
      <c r="C152" s="242" t="s">
        <v>604</v>
      </c>
      <c r="D152" s="242" t="s">
        <v>190</v>
      </c>
      <c r="E152" s="243" t="s">
        <v>219</v>
      </c>
      <c r="F152" s="244" t="s">
        <v>220</v>
      </c>
      <c r="G152" s="245" t="s">
        <v>186</v>
      </c>
      <c r="H152" s="246">
        <v>6</v>
      </c>
      <c r="I152" s="247"/>
      <c r="J152" s="248">
        <f>ROUND(I152*H152,2)</f>
        <v>0</v>
      </c>
      <c r="K152" s="244" t="s">
        <v>154</v>
      </c>
      <c r="L152" s="43"/>
      <c r="M152" s="249" t="s">
        <v>1</v>
      </c>
      <c r="N152" s="250" t="s">
        <v>40</v>
      </c>
      <c r="O152" s="90"/>
      <c r="P152" s="233">
        <f>O152*H152</f>
        <v>0</v>
      </c>
      <c r="Q152" s="233">
        <v>0</v>
      </c>
      <c r="R152" s="233">
        <f>Q152*H152</f>
        <v>0</v>
      </c>
      <c r="S152" s="233">
        <v>0</v>
      </c>
      <c r="T152" s="23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5" t="s">
        <v>221</v>
      </c>
      <c r="AT152" s="235" t="s">
        <v>190</v>
      </c>
      <c r="AU152" s="235" t="s">
        <v>82</v>
      </c>
      <c r="AY152" s="16" t="s">
        <v>148</v>
      </c>
      <c r="BE152" s="236">
        <f>IF(N152="základní",J152,0)</f>
        <v>0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6" t="s">
        <v>82</v>
      </c>
      <c r="BK152" s="236">
        <f>ROUND(I152*H152,2)</f>
        <v>0</v>
      </c>
      <c r="BL152" s="16" t="s">
        <v>221</v>
      </c>
      <c r="BM152" s="235" t="s">
        <v>864</v>
      </c>
    </row>
    <row r="153" s="2" customFormat="1">
      <c r="A153" s="37"/>
      <c r="B153" s="38"/>
      <c r="C153" s="39"/>
      <c r="D153" s="237" t="s">
        <v>158</v>
      </c>
      <c r="E153" s="39"/>
      <c r="F153" s="238" t="s">
        <v>223</v>
      </c>
      <c r="G153" s="39"/>
      <c r="H153" s="39"/>
      <c r="I153" s="239"/>
      <c r="J153" s="39"/>
      <c r="K153" s="39"/>
      <c r="L153" s="43"/>
      <c r="M153" s="240"/>
      <c r="N153" s="241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158</v>
      </c>
      <c r="AU153" s="16" t="s">
        <v>82</v>
      </c>
    </row>
    <row r="154" s="2" customFormat="1" ht="37.8" customHeight="1">
      <c r="A154" s="37"/>
      <c r="B154" s="38"/>
      <c r="C154" s="242" t="s">
        <v>599</v>
      </c>
      <c r="D154" s="242" t="s">
        <v>190</v>
      </c>
      <c r="E154" s="243" t="s">
        <v>865</v>
      </c>
      <c r="F154" s="244" t="s">
        <v>866</v>
      </c>
      <c r="G154" s="245" t="s">
        <v>186</v>
      </c>
      <c r="H154" s="246">
        <v>3</v>
      </c>
      <c r="I154" s="247"/>
      <c r="J154" s="248">
        <f>ROUND(I154*H154,2)</f>
        <v>0</v>
      </c>
      <c r="K154" s="244" t="s">
        <v>154</v>
      </c>
      <c r="L154" s="43"/>
      <c r="M154" s="249" t="s">
        <v>1</v>
      </c>
      <c r="N154" s="250" t="s">
        <v>40</v>
      </c>
      <c r="O154" s="90"/>
      <c r="P154" s="233">
        <f>O154*H154</f>
        <v>0</v>
      </c>
      <c r="Q154" s="233">
        <v>0</v>
      </c>
      <c r="R154" s="233">
        <f>Q154*H154</f>
        <v>0</v>
      </c>
      <c r="S154" s="233">
        <v>0</v>
      </c>
      <c r="T154" s="23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5" t="s">
        <v>221</v>
      </c>
      <c r="AT154" s="235" t="s">
        <v>190</v>
      </c>
      <c r="AU154" s="235" t="s">
        <v>82</v>
      </c>
      <c r="AY154" s="16" t="s">
        <v>148</v>
      </c>
      <c r="BE154" s="236">
        <f>IF(N154="základní",J154,0)</f>
        <v>0</v>
      </c>
      <c r="BF154" s="236">
        <f>IF(N154="snížená",J154,0)</f>
        <v>0</v>
      </c>
      <c r="BG154" s="236">
        <f>IF(N154="zákl. přenesená",J154,0)</f>
        <v>0</v>
      </c>
      <c r="BH154" s="236">
        <f>IF(N154="sníž. přenesená",J154,0)</f>
        <v>0</v>
      </c>
      <c r="BI154" s="236">
        <f>IF(N154="nulová",J154,0)</f>
        <v>0</v>
      </c>
      <c r="BJ154" s="16" t="s">
        <v>82</v>
      </c>
      <c r="BK154" s="236">
        <f>ROUND(I154*H154,2)</f>
        <v>0</v>
      </c>
      <c r="BL154" s="16" t="s">
        <v>221</v>
      </c>
      <c r="BM154" s="235" t="s">
        <v>867</v>
      </c>
    </row>
    <row r="155" s="2" customFormat="1">
      <c r="A155" s="37"/>
      <c r="B155" s="38"/>
      <c r="C155" s="39"/>
      <c r="D155" s="237" t="s">
        <v>158</v>
      </c>
      <c r="E155" s="39"/>
      <c r="F155" s="238" t="s">
        <v>868</v>
      </c>
      <c r="G155" s="39"/>
      <c r="H155" s="39"/>
      <c r="I155" s="239"/>
      <c r="J155" s="39"/>
      <c r="K155" s="39"/>
      <c r="L155" s="43"/>
      <c r="M155" s="240"/>
      <c r="N155" s="241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158</v>
      </c>
      <c r="AU155" s="16" t="s">
        <v>82</v>
      </c>
    </row>
    <row r="156" s="2" customFormat="1" ht="33" customHeight="1">
      <c r="A156" s="37"/>
      <c r="B156" s="38"/>
      <c r="C156" s="242" t="s">
        <v>606</v>
      </c>
      <c r="D156" s="242" t="s">
        <v>190</v>
      </c>
      <c r="E156" s="243" t="s">
        <v>225</v>
      </c>
      <c r="F156" s="244" t="s">
        <v>226</v>
      </c>
      <c r="G156" s="245" t="s">
        <v>186</v>
      </c>
      <c r="H156" s="246">
        <v>24</v>
      </c>
      <c r="I156" s="247"/>
      <c r="J156" s="248">
        <f>ROUND(I156*H156,2)</f>
        <v>0</v>
      </c>
      <c r="K156" s="244" t="s">
        <v>154</v>
      </c>
      <c r="L156" s="43"/>
      <c r="M156" s="249" t="s">
        <v>1</v>
      </c>
      <c r="N156" s="250" t="s">
        <v>40</v>
      </c>
      <c r="O156" s="90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5" t="s">
        <v>156</v>
      </c>
      <c r="AT156" s="235" t="s">
        <v>190</v>
      </c>
      <c r="AU156" s="235" t="s">
        <v>82</v>
      </c>
      <c r="AY156" s="16" t="s">
        <v>148</v>
      </c>
      <c r="BE156" s="236">
        <f>IF(N156="základní",J156,0)</f>
        <v>0</v>
      </c>
      <c r="BF156" s="236">
        <f>IF(N156="snížená",J156,0)</f>
        <v>0</v>
      </c>
      <c r="BG156" s="236">
        <f>IF(N156="zákl. přenesená",J156,0)</f>
        <v>0</v>
      </c>
      <c r="BH156" s="236">
        <f>IF(N156="sníž. přenesená",J156,0)</f>
        <v>0</v>
      </c>
      <c r="BI156" s="236">
        <f>IF(N156="nulová",J156,0)</f>
        <v>0</v>
      </c>
      <c r="BJ156" s="16" t="s">
        <v>82</v>
      </c>
      <c r="BK156" s="236">
        <f>ROUND(I156*H156,2)</f>
        <v>0</v>
      </c>
      <c r="BL156" s="16" t="s">
        <v>156</v>
      </c>
      <c r="BM156" s="235" t="s">
        <v>869</v>
      </c>
    </row>
    <row r="157" s="2" customFormat="1">
      <c r="A157" s="37"/>
      <c r="B157" s="38"/>
      <c r="C157" s="39"/>
      <c r="D157" s="237" t="s">
        <v>158</v>
      </c>
      <c r="E157" s="39"/>
      <c r="F157" s="238" t="s">
        <v>228</v>
      </c>
      <c r="G157" s="39"/>
      <c r="H157" s="39"/>
      <c r="I157" s="239"/>
      <c r="J157" s="39"/>
      <c r="K157" s="39"/>
      <c r="L157" s="43"/>
      <c r="M157" s="240"/>
      <c r="N157" s="241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158</v>
      </c>
      <c r="AU157" s="16" t="s">
        <v>82</v>
      </c>
    </row>
    <row r="158" s="2" customFormat="1" ht="33" customHeight="1">
      <c r="A158" s="37"/>
      <c r="B158" s="38"/>
      <c r="C158" s="242" t="s">
        <v>608</v>
      </c>
      <c r="D158" s="242" t="s">
        <v>190</v>
      </c>
      <c r="E158" s="243" t="s">
        <v>235</v>
      </c>
      <c r="F158" s="244" t="s">
        <v>236</v>
      </c>
      <c r="G158" s="245" t="s">
        <v>186</v>
      </c>
      <c r="H158" s="246">
        <v>8</v>
      </c>
      <c r="I158" s="247"/>
      <c r="J158" s="248">
        <f>ROUND(I158*H158,2)</f>
        <v>0</v>
      </c>
      <c r="K158" s="244" t="s">
        <v>154</v>
      </c>
      <c r="L158" s="43"/>
      <c r="M158" s="249" t="s">
        <v>1</v>
      </c>
      <c r="N158" s="250" t="s">
        <v>40</v>
      </c>
      <c r="O158" s="90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5" t="s">
        <v>156</v>
      </c>
      <c r="AT158" s="235" t="s">
        <v>190</v>
      </c>
      <c r="AU158" s="235" t="s">
        <v>82</v>
      </c>
      <c r="AY158" s="16" t="s">
        <v>148</v>
      </c>
      <c r="BE158" s="236">
        <f>IF(N158="základní",J158,0)</f>
        <v>0</v>
      </c>
      <c r="BF158" s="236">
        <f>IF(N158="snížená",J158,0)</f>
        <v>0</v>
      </c>
      <c r="BG158" s="236">
        <f>IF(N158="zákl. přenesená",J158,0)</f>
        <v>0</v>
      </c>
      <c r="BH158" s="236">
        <f>IF(N158="sníž. přenesená",J158,0)</f>
        <v>0</v>
      </c>
      <c r="BI158" s="236">
        <f>IF(N158="nulová",J158,0)</f>
        <v>0</v>
      </c>
      <c r="BJ158" s="16" t="s">
        <v>82</v>
      </c>
      <c r="BK158" s="236">
        <f>ROUND(I158*H158,2)</f>
        <v>0</v>
      </c>
      <c r="BL158" s="16" t="s">
        <v>156</v>
      </c>
      <c r="BM158" s="235" t="s">
        <v>870</v>
      </c>
    </row>
    <row r="159" s="2" customFormat="1">
      <c r="A159" s="37"/>
      <c r="B159" s="38"/>
      <c r="C159" s="39"/>
      <c r="D159" s="237" t="s">
        <v>158</v>
      </c>
      <c r="E159" s="39"/>
      <c r="F159" s="238" t="s">
        <v>238</v>
      </c>
      <c r="G159" s="39"/>
      <c r="H159" s="39"/>
      <c r="I159" s="239"/>
      <c r="J159" s="39"/>
      <c r="K159" s="39"/>
      <c r="L159" s="43"/>
      <c r="M159" s="240"/>
      <c r="N159" s="241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158</v>
      </c>
      <c r="AU159" s="16" t="s">
        <v>82</v>
      </c>
    </row>
    <row r="160" s="2" customFormat="1" ht="33" customHeight="1">
      <c r="A160" s="37"/>
      <c r="B160" s="38"/>
      <c r="C160" s="242" t="s">
        <v>612</v>
      </c>
      <c r="D160" s="242" t="s">
        <v>190</v>
      </c>
      <c r="E160" s="243" t="s">
        <v>240</v>
      </c>
      <c r="F160" s="244" t="s">
        <v>241</v>
      </c>
      <c r="G160" s="245" t="s">
        <v>186</v>
      </c>
      <c r="H160" s="246">
        <v>16</v>
      </c>
      <c r="I160" s="247"/>
      <c r="J160" s="248">
        <f>ROUND(I160*H160,2)</f>
        <v>0</v>
      </c>
      <c r="K160" s="244" t="s">
        <v>154</v>
      </c>
      <c r="L160" s="43"/>
      <c r="M160" s="249" t="s">
        <v>1</v>
      </c>
      <c r="N160" s="250" t="s">
        <v>40</v>
      </c>
      <c r="O160" s="90"/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5" t="s">
        <v>156</v>
      </c>
      <c r="AT160" s="235" t="s">
        <v>190</v>
      </c>
      <c r="AU160" s="235" t="s">
        <v>82</v>
      </c>
      <c r="AY160" s="16" t="s">
        <v>148</v>
      </c>
      <c r="BE160" s="236">
        <f>IF(N160="základní",J160,0)</f>
        <v>0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6" t="s">
        <v>82</v>
      </c>
      <c r="BK160" s="236">
        <f>ROUND(I160*H160,2)</f>
        <v>0</v>
      </c>
      <c r="BL160" s="16" t="s">
        <v>156</v>
      </c>
      <c r="BM160" s="235" t="s">
        <v>871</v>
      </c>
    </row>
    <row r="161" s="2" customFormat="1">
      <c r="A161" s="37"/>
      <c r="B161" s="38"/>
      <c r="C161" s="39"/>
      <c r="D161" s="237" t="s">
        <v>158</v>
      </c>
      <c r="E161" s="39"/>
      <c r="F161" s="238" t="s">
        <v>243</v>
      </c>
      <c r="G161" s="39"/>
      <c r="H161" s="39"/>
      <c r="I161" s="239"/>
      <c r="J161" s="39"/>
      <c r="K161" s="39"/>
      <c r="L161" s="43"/>
      <c r="M161" s="240"/>
      <c r="N161" s="241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158</v>
      </c>
      <c r="AU161" s="16" t="s">
        <v>82</v>
      </c>
    </row>
    <row r="162" s="2" customFormat="1" ht="33" customHeight="1">
      <c r="A162" s="37"/>
      <c r="B162" s="38"/>
      <c r="C162" s="242" t="s">
        <v>616</v>
      </c>
      <c r="D162" s="242" t="s">
        <v>190</v>
      </c>
      <c r="E162" s="243" t="s">
        <v>245</v>
      </c>
      <c r="F162" s="244" t="s">
        <v>246</v>
      </c>
      <c r="G162" s="245" t="s">
        <v>186</v>
      </c>
      <c r="H162" s="246">
        <v>4</v>
      </c>
      <c r="I162" s="247"/>
      <c r="J162" s="248">
        <f>ROUND(I162*H162,2)</f>
        <v>0</v>
      </c>
      <c r="K162" s="244" t="s">
        <v>154</v>
      </c>
      <c r="L162" s="43"/>
      <c r="M162" s="249" t="s">
        <v>1</v>
      </c>
      <c r="N162" s="250" t="s">
        <v>40</v>
      </c>
      <c r="O162" s="90"/>
      <c r="P162" s="233">
        <f>O162*H162</f>
        <v>0</v>
      </c>
      <c r="Q162" s="233">
        <v>0</v>
      </c>
      <c r="R162" s="233">
        <f>Q162*H162</f>
        <v>0</v>
      </c>
      <c r="S162" s="233">
        <v>0</v>
      </c>
      <c r="T162" s="23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5" t="s">
        <v>156</v>
      </c>
      <c r="AT162" s="235" t="s">
        <v>190</v>
      </c>
      <c r="AU162" s="235" t="s">
        <v>82</v>
      </c>
      <c r="AY162" s="16" t="s">
        <v>148</v>
      </c>
      <c r="BE162" s="236">
        <f>IF(N162="základní",J162,0)</f>
        <v>0</v>
      </c>
      <c r="BF162" s="236">
        <f>IF(N162="snížená",J162,0)</f>
        <v>0</v>
      </c>
      <c r="BG162" s="236">
        <f>IF(N162="zákl. přenesená",J162,0)</f>
        <v>0</v>
      </c>
      <c r="BH162" s="236">
        <f>IF(N162="sníž. přenesená",J162,0)</f>
        <v>0</v>
      </c>
      <c r="BI162" s="236">
        <f>IF(N162="nulová",J162,0)</f>
        <v>0</v>
      </c>
      <c r="BJ162" s="16" t="s">
        <v>82</v>
      </c>
      <c r="BK162" s="236">
        <f>ROUND(I162*H162,2)</f>
        <v>0</v>
      </c>
      <c r="BL162" s="16" t="s">
        <v>156</v>
      </c>
      <c r="BM162" s="235" t="s">
        <v>872</v>
      </c>
    </row>
    <row r="163" s="2" customFormat="1">
      <c r="A163" s="37"/>
      <c r="B163" s="38"/>
      <c r="C163" s="39"/>
      <c r="D163" s="237" t="s">
        <v>158</v>
      </c>
      <c r="E163" s="39"/>
      <c r="F163" s="238" t="s">
        <v>248</v>
      </c>
      <c r="G163" s="39"/>
      <c r="H163" s="39"/>
      <c r="I163" s="239"/>
      <c r="J163" s="39"/>
      <c r="K163" s="39"/>
      <c r="L163" s="43"/>
      <c r="M163" s="240"/>
      <c r="N163" s="241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158</v>
      </c>
      <c r="AU163" s="16" t="s">
        <v>82</v>
      </c>
    </row>
    <row r="164" s="2" customFormat="1" ht="33" customHeight="1">
      <c r="A164" s="37"/>
      <c r="B164" s="38"/>
      <c r="C164" s="242" t="s">
        <v>620</v>
      </c>
      <c r="D164" s="242" t="s">
        <v>190</v>
      </c>
      <c r="E164" s="243" t="s">
        <v>250</v>
      </c>
      <c r="F164" s="244" t="s">
        <v>251</v>
      </c>
      <c r="G164" s="245" t="s">
        <v>186</v>
      </c>
      <c r="H164" s="246">
        <v>6</v>
      </c>
      <c r="I164" s="247"/>
      <c r="J164" s="248">
        <f>ROUND(I164*H164,2)</f>
        <v>0</v>
      </c>
      <c r="K164" s="244" t="s">
        <v>154</v>
      </c>
      <c r="L164" s="43"/>
      <c r="M164" s="249" t="s">
        <v>1</v>
      </c>
      <c r="N164" s="250" t="s">
        <v>40</v>
      </c>
      <c r="O164" s="90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5" t="s">
        <v>156</v>
      </c>
      <c r="AT164" s="235" t="s">
        <v>190</v>
      </c>
      <c r="AU164" s="235" t="s">
        <v>82</v>
      </c>
      <c r="AY164" s="16" t="s">
        <v>148</v>
      </c>
      <c r="BE164" s="236">
        <f>IF(N164="základní",J164,0)</f>
        <v>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6" t="s">
        <v>82</v>
      </c>
      <c r="BK164" s="236">
        <f>ROUND(I164*H164,2)</f>
        <v>0</v>
      </c>
      <c r="BL164" s="16" t="s">
        <v>156</v>
      </c>
      <c r="BM164" s="235" t="s">
        <v>873</v>
      </c>
    </row>
    <row r="165" s="2" customFormat="1">
      <c r="A165" s="37"/>
      <c r="B165" s="38"/>
      <c r="C165" s="39"/>
      <c r="D165" s="237" t="s">
        <v>158</v>
      </c>
      <c r="E165" s="39"/>
      <c r="F165" s="238" t="s">
        <v>253</v>
      </c>
      <c r="G165" s="39"/>
      <c r="H165" s="39"/>
      <c r="I165" s="239"/>
      <c r="J165" s="39"/>
      <c r="K165" s="39"/>
      <c r="L165" s="43"/>
      <c r="M165" s="240"/>
      <c r="N165" s="241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158</v>
      </c>
      <c r="AU165" s="16" t="s">
        <v>82</v>
      </c>
    </row>
    <row r="166" s="2" customFormat="1" ht="21.75" customHeight="1">
      <c r="A166" s="37"/>
      <c r="B166" s="38"/>
      <c r="C166" s="223" t="s">
        <v>661</v>
      </c>
      <c r="D166" s="223" t="s">
        <v>150</v>
      </c>
      <c r="E166" s="224" t="s">
        <v>350</v>
      </c>
      <c r="F166" s="225" t="s">
        <v>351</v>
      </c>
      <c r="G166" s="226" t="s">
        <v>186</v>
      </c>
      <c r="H166" s="227">
        <v>2</v>
      </c>
      <c r="I166" s="228"/>
      <c r="J166" s="229">
        <f>ROUND(I166*H166,2)</f>
        <v>0</v>
      </c>
      <c r="K166" s="225" t="s">
        <v>154</v>
      </c>
      <c r="L166" s="230"/>
      <c r="M166" s="231" t="s">
        <v>1</v>
      </c>
      <c r="N166" s="232" t="s">
        <v>40</v>
      </c>
      <c r="O166" s="90"/>
      <c r="P166" s="233">
        <f>O166*H166</f>
        <v>0</v>
      </c>
      <c r="Q166" s="233">
        <v>0</v>
      </c>
      <c r="R166" s="233">
        <f>Q166*H166</f>
        <v>0</v>
      </c>
      <c r="S166" s="233">
        <v>0</v>
      </c>
      <c r="T166" s="23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5" t="s">
        <v>155</v>
      </c>
      <c r="AT166" s="235" t="s">
        <v>150</v>
      </c>
      <c r="AU166" s="235" t="s">
        <v>82</v>
      </c>
      <c r="AY166" s="16" t="s">
        <v>148</v>
      </c>
      <c r="BE166" s="236">
        <f>IF(N166="základní",J166,0)</f>
        <v>0</v>
      </c>
      <c r="BF166" s="236">
        <f>IF(N166="snížená",J166,0)</f>
        <v>0</v>
      </c>
      <c r="BG166" s="236">
        <f>IF(N166="zákl. přenesená",J166,0)</f>
        <v>0</v>
      </c>
      <c r="BH166" s="236">
        <f>IF(N166="sníž. přenesená",J166,0)</f>
        <v>0</v>
      </c>
      <c r="BI166" s="236">
        <f>IF(N166="nulová",J166,0)</f>
        <v>0</v>
      </c>
      <c r="BJ166" s="16" t="s">
        <v>82</v>
      </c>
      <c r="BK166" s="236">
        <f>ROUND(I166*H166,2)</f>
        <v>0</v>
      </c>
      <c r="BL166" s="16" t="s">
        <v>156</v>
      </c>
      <c r="BM166" s="235" t="s">
        <v>874</v>
      </c>
    </row>
    <row r="167" s="2" customFormat="1">
      <c r="A167" s="37"/>
      <c r="B167" s="38"/>
      <c r="C167" s="39"/>
      <c r="D167" s="237" t="s">
        <v>158</v>
      </c>
      <c r="E167" s="39"/>
      <c r="F167" s="238" t="s">
        <v>351</v>
      </c>
      <c r="G167" s="39"/>
      <c r="H167" s="39"/>
      <c r="I167" s="239"/>
      <c r="J167" s="39"/>
      <c r="K167" s="39"/>
      <c r="L167" s="43"/>
      <c r="M167" s="240"/>
      <c r="N167" s="241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158</v>
      </c>
      <c r="AU167" s="16" t="s">
        <v>82</v>
      </c>
    </row>
    <row r="168" s="2" customFormat="1" ht="37.8" customHeight="1">
      <c r="A168" s="37"/>
      <c r="B168" s="38"/>
      <c r="C168" s="223" t="s">
        <v>331</v>
      </c>
      <c r="D168" s="223" t="s">
        <v>150</v>
      </c>
      <c r="E168" s="224" t="s">
        <v>255</v>
      </c>
      <c r="F168" s="225" t="s">
        <v>256</v>
      </c>
      <c r="G168" s="226" t="s">
        <v>186</v>
      </c>
      <c r="H168" s="227">
        <v>66</v>
      </c>
      <c r="I168" s="228"/>
      <c r="J168" s="229">
        <f>ROUND(I168*H168,2)</f>
        <v>0</v>
      </c>
      <c r="K168" s="225" t="s">
        <v>154</v>
      </c>
      <c r="L168" s="230"/>
      <c r="M168" s="231" t="s">
        <v>1</v>
      </c>
      <c r="N168" s="232" t="s">
        <v>40</v>
      </c>
      <c r="O168" s="90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5" t="s">
        <v>155</v>
      </c>
      <c r="AT168" s="235" t="s">
        <v>150</v>
      </c>
      <c r="AU168" s="235" t="s">
        <v>82</v>
      </c>
      <c r="AY168" s="16" t="s">
        <v>148</v>
      </c>
      <c r="BE168" s="236">
        <f>IF(N168="základní",J168,0)</f>
        <v>0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6" t="s">
        <v>82</v>
      </c>
      <c r="BK168" s="236">
        <f>ROUND(I168*H168,2)</f>
        <v>0</v>
      </c>
      <c r="BL168" s="16" t="s">
        <v>156</v>
      </c>
      <c r="BM168" s="235" t="s">
        <v>875</v>
      </c>
    </row>
    <row r="169" s="2" customFormat="1">
      <c r="A169" s="37"/>
      <c r="B169" s="38"/>
      <c r="C169" s="39"/>
      <c r="D169" s="237" t="s">
        <v>158</v>
      </c>
      <c r="E169" s="39"/>
      <c r="F169" s="238" t="s">
        <v>256</v>
      </c>
      <c r="G169" s="39"/>
      <c r="H169" s="39"/>
      <c r="I169" s="239"/>
      <c r="J169" s="39"/>
      <c r="K169" s="39"/>
      <c r="L169" s="43"/>
      <c r="M169" s="240"/>
      <c r="N169" s="241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158</v>
      </c>
      <c r="AU169" s="16" t="s">
        <v>82</v>
      </c>
    </row>
    <row r="170" s="2" customFormat="1" ht="16.5" customHeight="1">
      <c r="A170" s="37"/>
      <c r="B170" s="38"/>
      <c r="C170" s="242" t="s">
        <v>353</v>
      </c>
      <c r="D170" s="242" t="s">
        <v>190</v>
      </c>
      <c r="E170" s="243" t="s">
        <v>259</v>
      </c>
      <c r="F170" s="244" t="s">
        <v>260</v>
      </c>
      <c r="G170" s="245" t="s">
        <v>186</v>
      </c>
      <c r="H170" s="246">
        <v>66</v>
      </c>
      <c r="I170" s="247"/>
      <c r="J170" s="248">
        <f>ROUND(I170*H170,2)</f>
        <v>0</v>
      </c>
      <c r="K170" s="244" t="s">
        <v>154</v>
      </c>
      <c r="L170" s="43"/>
      <c r="M170" s="249" t="s">
        <v>1</v>
      </c>
      <c r="N170" s="250" t="s">
        <v>40</v>
      </c>
      <c r="O170" s="90"/>
      <c r="P170" s="233">
        <f>O170*H170</f>
        <v>0</v>
      </c>
      <c r="Q170" s="233">
        <v>0</v>
      </c>
      <c r="R170" s="233">
        <f>Q170*H170</f>
        <v>0</v>
      </c>
      <c r="S170" s="233">
        <v>0</v>
      </c>
      <c r="T170" s="23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5" t="s">
        <v>156</v>
      </c>
      <c r="AT170" s="235" t="s">
        <v>190</v>
      </c>
      <c r="AU170" s="235" t="s">
        <v>82</v>
      </c>
      <c r="AY170" s="16" t="s">
        <v>148</v>
      </c>
      <c r="BE170" s="236">
        <f>IF(N170="základní",J170,0)</f>
        <v>0</v>
      </c>
      <c r="BF170" s="236">
        <f>IF(N170="snížená",J170,0)</f>
        <v>0</v>
      </c>
      <c r="BG170" s="236">
        <f>IF(N170="zákl. přenesená",J170,0)</f>
        <v>0</v>
      </c>
      <c r="BH170" s="236">
        <f>IF(N170="sníž. přenesená",J170,0)</f>
        <v>0</v>
      </c>
      <c r="BI170" s="236">
        <f>IF(N170="nulová",J170,0)</f>
        <v>0</v>
      </c>
      <c r="BJ170" s="16" t="s">
        <v>82</v>
      </c>
      <c r="BK170" s="236">
        <f>ROUND(I170*H170,2)</f>
        <v>0</v>
      </c>
      <c r="BL170" s="16" t="s">
        <v>156</v>
      </c>
      <c r="BM170" s="235" t="s">
        <v>876</v>
      </c>
    </row>
    <row r="171" s="2" customFormat="1">
      <c r="A171" s="37"/>
      <c r="B171" s="38"/>
      <c r="C171" s="39"/>
      <c r="D171" s="237" t="s">
        <v>158</v>
      </c>
      <c r="E171" s="39"/>
      <c r="F171" s="238" t="s">
        <v>262</v>
      </c>
      <c r="G171" s="39"/>
      <c r="H171" s="39"/>
      <c r="I171" s="239"/>
      <c r="J171" s="39"/>
      <c r="K171" s="39"/>
      <c r="L171" s="43"/>
      <c r="M171" s="240"/>
      <c r="N171" s="241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158</v>
      </c>
      <c r="AU171" s="16" t="s">
        <v>82</v>
      </c>
    </row>
    <row r="172" s="12" customFormat="1" ht="22.8" customHeight="1">
      <c r="A172" s="12"/>
      <c r="B172" s="209"/>
      <c r="C172" s="210"/>
      <c r="D172" s="211" t="s">
        <v>74</v>
      </c>
      <c r="E172" s="251" t="s">
        <v>263</v>
      </c>
      <c r="F172" s="251" t="s">
        <v>264</v>
      </c>
      <c r="G172" s="210"/>
      <c r="H172" s="210"/>
      <c r="I172" s="213"/>
      <c r="J172" s="252">
        <f>BK172</f>
        <v>0</v>
      </c>
      <c r="K172" s="210"/>
      <c r="L172" s="215"/>
      <c r="M172" s="216"/>
      <c r="N172" s="217"/>
      <c r="O172" s="217"/>
      <c r="P172" s="218">
        <f>SUM(P173:P188)</f>
        <v>0</v>
      </c>
      <c r="Q172" s="217"/>
      <c r="R172" s="218">
        <f>SUM(R173:R188)</f>
        <v>0</v>
      </c>
      <c r="S172" s="217"/>
      <c r="T172" s="219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0" t="s">
        <v>82</v>
      </c>
      <c r="AT172" s="221" t="s">
        <v>74</v>
      </c>
      <c r="AU172" s="221" t="s">
        <v>82</v>
      </c>
      <c r="AY172" s="220" t="s">
        <v>148</v>
      </c>
      <c r="BK172" s="222">
        <f>SUM(BK173:BK188)</f>
        <v>0</v>
      </c>
    </row>
    <row r="173" s="2" customFormat="1" ht="33" customHeight="1">
      <c r="A173" s="37"/>
      <c r="B173" s="38"/>
      <c r="C173" s="223" t="s">
        <v>571</v>
      </c>
      <c r="D173" s="223" t="s">
        <v>150</v>
      </c>
      <c r="E173" s="224" t="s">
        <v>270</v>
      </c>
      <c r="F173" s="225" t="s">
        <v>271</v>
      </c>
      <c r="G173" s="226" t="s">
        <v>153</v>
      </c>
      <c r="H173" s="227">
        <v>3380</v>
      </c>
      <c r="I173" s="228"/>
      <c r="J173" s="229">
        <f>ROUND(I173*H173,2)</f>
        <v>0</v>
      </c>
      <c r="K173" s="225" t="s">
        <v>154</v>
      </c>
      <c r="L173" s="230"/>
      <c r="M173" s="231" t="s">
        <v>1</v>
      </c>
      <c r="N173" s="232" t="s">
        <v>40</v>
      </c>
      <c r="O173" s="90"/>
      <c r="P173" s="233">
        <f>O173*H173</f>
        <v>0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5" t="s">
        <v>155</v>
      </c>
      <c r="AT173" s="235" t="s">
        <v>150</v>
      </c>
      <c r="AU173" s="235" t="s">
        <v>84</v>
      </c>
      <c r="AY173" s="16" t="s">
        <v>148</v>
      </c>
      <c r="BE173" s="236">
        <f>IF(N173="základní",J173,0)</f>
        <v>0</v>
      </c>
      <c r="BF173" s="236">
        <f>IF(N173="snížená",J173,0)</f>
        <v>0</v>
      </c>
      <c r="BG173" s="236">
        <f>IF(N173="zákl. přenesená",J173,0)</f>
        <v>0</v>
      </c>
      <c r="BH173" s="236">
        <f>IF(N173="sníž. přenesená",J173,0)</f>
        <v>0</v>
      </c>
      <c r="BI173" s="236">
        <f>IF(N173="nulová",J173,0)</f>
        <v>0</v>
      </c>
      <c r="BJ173" s="16" t="s">
        <v>82</v>
      </c>
      <c r="BK173" s="236">
        <f>ROUND(I173*H173,2)</f>
        <v>0</v>
      </c>
      <c r="BL173" s="16" t="s">
        <v>156</v>
      </c>
      <c r="BM173" s="235" t="s">
        <v>877</v>
      </c>
    </row>
    <row r="174" s="2" customFormat="1">
      <c r="A174" s="37"/>
      <c r="B174" s="38"/>
      <c r="C174" s="39"/>
      <c r="D174" s="237" t="s">
        <v>158</v>
      </c>
      <c r="E174" s="39"/>
      <c r="F174" s="238" t="s">
        <v>271</v>
      </c>
      <c r="G174" s="39"/>
      <c r="H174" s="39"/>
      <c r="I174" s="239"/>
      <c r="J174" s="39"/>
      <c r="K174" s="39"/>
      <c r="L174" s="43"/>
      <c r="M174" s="240"/>
      <c r="N174" s="241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158</v>
      </c>
      <c r="AU174" s="16" t="s">
        <v>84</v>
      </c>
    </row>
    <row r="175" s="2" customFormat="1" ht="24.15" customHeight="1">
      <c r="A175" s="37"/>
      <c r="B175" s="38"/>
      <c r="C175" s="223" t="s">
        <v>878</v>
      </c>
      <c r="D175" s="223" t="s">
        <v>150</v>
      </c>
      <c r="E175" s="224" t="s">
        <v>274</v>
      </c>
      <c r="F175" s="225" t="s">
        <v>275</v>
      </c>
      <c r="G175" s="226" t="s">
        <v>153</v>
      </c>
      <c r="H175" s="227">
        <v>3380</v>
      </c>
      <c r="I175" s="228"/>
      <c r="J175" s="229">
        <f>ROUND(I175*H175,2)</f>
        <v>0</v>
      </c>
      <c r="K175" s="225" t="s">
        <v>154</v>
      </c>
      <c r="L175" s="230"/>
      <c r="M175" s="231" t="s">
        <v>1</v>
      </c>
      <c r="N175" s="232" t="s">
        <v>40</v>
      </c>
      <c r="O175" s="90"/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5" t="s">
        <v>155</v>
      </c>
      <c r="AT175" s="235" t="s">
        <v>150</v>
      </c>
      <c r="AU175" s="235" t="s">
        <v>84</v>
      </c>
      <c r="AY175" s="16" t="s">
        <v>148</v>
      </c>
      <c r="BE175" s="236">
        <f>IF(N175="základní",J175,0)</f>
        <v>0</v>
      </c>
      <c r="BF175" s="236">
        <f>IF(N175="snížená",J175,0)</f>
        <v>0</v>
      </c>
      <c r="BG175" s="236">
        <f>IF(N175="zákl. přenesená",J175,0)</f>
        <v>0</v>
      </c>
      <c r="BH175" s="236">
        <f>IF(N175="sníž. přenesená",J175,0)</f>
        <v>0</v>
      </c>
      <c r="BI175" s="236">
        <f>IF(N175="nulová",J175,0)</f>
        <v>0</v>
      </c>
      <c r="BJ175" s="16" t="s">
        <v>82</v>
      </c>
      <c r="BK175" s="236">
        <f>ROUND(I175*H175,2)</f>
        <v>0</v>
      </c>
      <c r="BL175" s="16" t="s">
        <v>156</v>
      </c>
      <c r="BM175" s="235" t="s">
        <v>879</v>
      </c>
    </row>
    <row r="176" s="2" customFormat="1">
      <c r="A176" s="37"/>
      <c r="B176" s="38"/>
      <c r="C176" s="39"/>
      <c r="D176" s="237" t="s">
        <v>158</v>
      </c>
      <c r="E176" s="39"/>
      <c r="F176" s="238" t="s">
        <v>275</v>
      </c>
      <c r="G176" s="39"/>
      <c r="H176" s="39"/>
      <c r="I176" s="239"/>
      <c r="J176" s="39"/>
      <c r="K176" s="39"/>
      <c r="L176" s="43"/>
      <c r="M176" s="240"/>
      <c r="N176" s="241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158</v>
      </c>
      <c r="AU176" s="16" t="s">
        <v>84</v>
      </c>
    </row>
    <row r="177" s="2" customFormat="1" ht="24.15" customHeight="1">
      <c r="A177" s="37"/>
      <c r="B177" s="38"/>
      <c r="C177" s="223" t="s">
        <v>575</v>
      </c>
      <c r="D177" s="223" t="s">
        <v>150</v>
      </c>
      <c r="E177" s="224" t="s">
        <v>278</v>
      </c>
      <c r="F177" s="225" t="s">
        <v>279</v>
      </c>
      <c r="G177" s="226" t="s">
        <v>186</v>
      </c>
      <c r="H177" s="227">
        <v>3380</v>
      </c>
      <c r="I177" s="228"/>
      <c r="J177" s="229">
        <f>ROUND(I177*H177,2)</f>
        <v>0</v>
      </c>
      <c r="K177" s="225" t="s">
        <v>154</v>
      </c>
      <c r="L177" s="230"/>
      <c r="M177" s="231" t="s">
        <v>1</v>
      </c>
      <c r="N177" s="232" t="s">
        <v>40</v>
      </c>
      <c r="O177" s="90"/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5" t="s">
        <v>155</v>
      </c>
      <c r="AT177" s="235" t="s">
        <v>150</v>
      </c>
      <c r="AU177" s="235" t="s">
        <v>84</v>
      </c>
      <c r="AY177" s="16" t="s">
        <v>148</v>
      </c>
      <c r="BE177" s="236">
        <f>IF(N177="základní",J177,0)</f>
        <v>0</v>
      </c>
      <c r="BF177" s="236">
        <f>IF(N177="snížená",J177,0)</f>
        <v>0</v>
      </c>
      <c r="BG177" s="236">
        <f>IF(N177="zákl. přenesená",J177,0)</f>
        <v>0</v>
      </c>
      <c r="BH177" s="236">
        <f>IF(N177="sníž. přenesená",J177,0)</f>
        <v>0</v>
      </c>
      <c r="BI177" s="236">
        <f>IF(N177="nulová",J177,0)</f>
        <v>0</v>
      </c>
      <c r="BJ177" s="16" t="s">
        <v>82</v>
      </c>
      <c r="BK177" s="236">
        <f>ROUND(I177*H177,2)</f>
        <v>0</v>
      </c>
      <c r="BL177" s="16" t="s">
        <v>156</v>
      </c>
      <c r="BM177" s="235" t="s">
        <v>880</v>
      </c>
    </row>
    <row r="178" s="2" customFormat="1">
      <c r="A178" s="37"/>
      <c r="B178" s="38"/>
      <c r="C178" s="39"/>
      <c r="D178" s="237" t="s">
        <v>158</v>
      </c>
      <c r="E178" s="39"/>
      <c r="F178" s="238" t="s">
        <v>279</v>
      </c>
      <c r="G178" s="39"/>
      <c r="H178" s="39"/>
      <c r="I178" s="239"/>
      <c r="J178" s="39"/>
      <c r="K178" s="39"/>
      <c r="L178" s="43"/>
      <c r="M178" s="240"/>
      <c r="N178" s="241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158</v>
      </c>
      <c r="AU178" s="16" t="s">
        <v>84</v>
      </c>
    </row>
    <row r="179" s="2" customFormat="1" ht="24.15" customHeight="1">
      <c r="A179" s="37"/>
      <c r="B179" s="38"/>
      <c r="C179" s="223" t="s">
        <v>583</v>
      </c>
      <c r="D179" s="223" t="s">
        <v>150</v>
      </c>
      <c r="E179" s="224" t="s">
        <v>290</v>
      </c>
      <c r="F179" s="225" t="s">
        <v>291</v>
      </c>
      <c r="G179" s="226" t="s">
        <v>153</v>
      </c>
      <c r="H179" s="227">
        <v>135</v>
      </c>
      <c r="I179" s="228"/>
      <c r="J179" s="229">
        <f>ROUND(I179*H179,2)</f>
        <v>0</v>
      </c>
      <c r="K179" s="225" t="s">
        <v>154</v>
      </c>
      <c r="L179" s="230"/>
      <c r="M179" s="231" t="s">
        <v>1</v>
      </c>
      <c r="N179" s="232" t="s">
        <v>40</v>
      </c>
      <c r="O179" s="90"/>
      <c r="P179" s="233">
        <f>O179*H179</f>
        <v>0</v>
      </c>
      <c r="Q179" s="233">
        <v>0</v>
      </c>
      <c r="R179" s="233">
        <f>Q179*H179</f>
        <v>0</v>
      </c>
      <c r="S179" s="233">
        <v>0</v>
      </c>
      <c r="T179" s="23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5" t="s">
        <v>155</v>
      </c>
      <c r="AT179" s="235" t="s">
        <v>150</v>
      </c>
      <c r="AU179" s="235" t="s">
        <v>84</v>
      </c>
      <c r="AY179" s="16" t="s">
        <v>148</v>
      </c>
      <c r="BE179" s="236">
        <f>IF(N179="základní",J179,0)</f>
        <v>0</v>
      </c>
      <c r="BF179" s="236">
        <f>IF(N179="snížená",J179,0)</f>
        <v>0</v>
      </c>
      <c r="BG179" s="236">
        <f>IF(N179="zákl. přenesená",J179,0)</f>
        <v>0</v>
      </c>
      <c r="BH179" s="236">
        <f>IF(N179="sníž. přenesená",J179,0)</f>
        <v>0</v>
      </c>
      <c r="BI179" s="236">
        <f>IF(N179="nulová",J179,0)</f>
        <v>0</v>
      </c>
      <c r="BJ179" s="16" t="s">
        <v>82</v>
      </c>
      <c r="BK179" s="236">
        <f>ROUND(I179*H179,2)</f>
        <v>0</v>
      </c>
      <c r="BL179" s="16" t="s">
        <v>156</v>
      </c>
      <c r="BM179" s="235" t="s">
        <v>881</v>
      </c>
    </row>
    <row r="180" s="2" customFormat="1">
      <c r="A180" s="37"/>
      <c r="B180" s="38"/>
      <c r="C180" s="39"/>
      <c r="D180" s="237" t="s">
        <v>158</v>
      </c>
      <c r="E180" s="39"/>
      <c r="F180" s="238" t="s">
        <v>291</v>
      </c>
      <c r="G180" s="39"/>
      <c r="H180" s="39"/>
      <c r="I180" s="239"/>
      <c r="J180" s="39"/>
      <c r="K180" s="39"/>
      <c r="L180" s="43"/>
      <c r="M180" s="240"/>
      <c r="N180" s="241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158</v>
      </c>
      <c r="AU180" s="16" t="s">
        <v>84</v>
      </c>
    </row>
    <row r="181" s="2" customFormat="1" ht="24.15" customHeight="1">
      <c r="A181" s="37"/>
      <c r="B181" s="38"/>
      <c r="C181" s="223" t="s">
        <v>526</v>
      </c>
      <c r="D181" s="223" t="s">
        <v>150</v>
      </c>
      <c r="E181" s="224" t="s">
        <v>294</v>
      </c>
      <c r="F181" s="225" t="s">
        <v>295</v>
      </c>
      <c r="G181" s="226" t="s">
        <v>153</v>
      </c>
      <c r="H181" s="227">
        <v>93</v>
      </c>
      <c r="I181" s="228"/>
      <c r="J181" s="229">
        <f>ROUND(I181*H181,2)</f>
        <v>0</v>
      </c>
      <c r="K181" s="225" t="s">
        <v>154</v>
      </c>
      <c r="L181" s="230"/>
      <c r="M181" s="231" t="s">
        <v>1</v>
      </c>
      <c r="N181" s="232" t="s">
        <v>40</v>
      </c>
      <c r="O181" s="90"/>
      <c r="P181" s="233">
        <f>O181*H181</f>
        <v>0</v>
      </c>
      <c r="Q181" s="233">
        <v>0</v>
      </c>
      <c r="R181" s="233">
        <f>Q181*H181</f>
        <v>0</v>
      </c>
      <c r="S181" s="233">
        <v>0</v>
      </c>
      <c r="T181" s="23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5" t="s">
        <v>155</v>
      </c>
      <c r="AT181" s="235" t="s">
        <v>150</v>
      </c>
      <c r="AU181" s="235" t="s">
        <v>84</v>
      </c>
      <c r="AY181" s="16" t="s">
        <v>148</v>
      </c>
      <c r="BE181" s="236">
        <f>IF(N181="základní",J181,0)</f>
        <v>0</v>
      </c>
      <c r="BF181" s="236">
        <f>IF(N181="snížená",J181,0)</f>
        <v>0</v>
      </c>
      <c r="BG181" s="236">
        <f>IF(N181="zákl. přenesená",J181,0)</f>
        <v>0</v>
      </c>
      <c r="BH181" s="236">
        <f>IF(N181="sníž. přenesená",J181,0)</f>
        <v>0</v>
      </c>
      <c r="BI181" s="236">
        <f>IF(N181="nulová",J181,0)</f>
        <v>0</v>
      </c>
      <c r="BJ181" s="16" t="s">
        <v>82</v>
      </c>
      <c r="BK181" s="236">
        <f>ROUND(I181*H181,2)</f>
        <v>0</v>
      </c>
      <c r="BL181" s="16" t="s">
        <v>156</v>
      </c>
      <c r="BM181" s="235" t="s">
        <v>882</v>
      </c>
    </row>
    <row r="182" s="2" customFormat="1">
      <c r="A182" s="37"/>
      <c r="B182" s="38"/>
      <c r="C182" s="39"/>
      <c r="D182" s="237" t="s">
        <v>158</v>
      </c>
      <c r="E182" s="39"/>
      <c r="F182" s="238" t="s">
        <v>295</v>
      </c>
      <c r="G182" s="39"/>
      <c r="H182" s="39"/>
      <c r="I182" s="239"/>
      <c r="J182" s="39"/>
      <c r="K182" s="39"/>
      <c r="L182" s="43"/>
      <c r="M182" s="240"/>
      <c r="N182" s="241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158</v>
      </c>
      <c r="AU182" s="16" t="s">
        <v>84</v>
      </c>
    </row>
    <row r="183" s="2" customFormat="1" ht="21.75" customHeight="1">
      <c r="A183" s="37"/>
      <c r="B183" s="38"/>
      <c r="C183" s="242" t="s">
        <v>883</v>
      </c>
      <c r="D183" s="242" t="s">
        <v>190</v>
      </c>
      <c r="E183" s="243" t="s">
        <v>298</v>
      </c>
      <c r="F183" s="244" t="s">
        <v>299</v>
      </c>
      <c r="G183" s="245" t="s">
        <v>153</v>
      </c>
      <c r="H183" s="246">
        <v>3380</v>
      </c>
      <c r="I183" s="247"/>
      <c r="J183" s="248">
        <f>ROUND(I183*H183,2)</f>
        <v>0</v>
      </c>
      <c r="K183" s="244" t="s">
        <v>154</v>
      </c>
      <c r="L183" s="43"/>
      <c r="M183" s="249" t="s">
        <v>1</v>
      </c>
      <c r="N183" s="250" t="s">
        <v>40</v>
      </c>
      <c r="O183" s="90"/>
      <c r="P183" s="233">
        <f>O183*H183</f>
        <v>0</v>
      </c>
      <c r="Q183" s="233">
        <v>0</v>
      </c>
      <c r="R183" s="233">
        <f>Q183*H183</f>
        <v>0</v>
      </c>
      <c r="S183" s="233">
        <v>0</v>
      </c>
      <c r="T183" s="23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5" t="s">
        <v>156</v>
      </c>
      <c r="AT183" s="235" t="s">
        <v>190</v>
      </c>
      <c r="AU183" s="235" t="s">
        <v>84</v>
      </c>
      <c r="AY183" s="16" t="s">
        <v>148</v>
      </c>
      <c r="BE183" s="236">
        <f>IF(N183="základní",J183,0)</f>
        <v>0</v>
      </c>
      <c r="BF183" s="236">
        <f>IF(N183="snížená",J183,0)</f>
        <v>0</v>
      </c>
      <c r="BG183" s="236">
        <f>IF(N183="zákl. přenesená",J183,0)</f>
        <v>0</v>
      </c>
      <c r="BH183" s="236">
        <f>IF(N183="sníž. přenesená",J183,0)</f>
        <v>0</v>
      </c>
      <c r="BI183" s="236">
        <f>IF(N183="nulová",J183,0)</f>
        <v>0</v>
      </c>
      <c r="BJ183" s="16" t="s">
        <v>82</v>
      </c>
      <c r="BK183" s="236">
        <f>ROUND(I183*H183,2)</f>
        <v>0</v>
      </c>
      <c r="BL183" s="16" t="s">
        <v>156</v>
      </c>
      <c r="BM183" s="235" t="s">
        <v>884</v>
      </c>
    </row>
    <row r="184" s="2" customFormat="1">
      <c r="A184" s="37"/>
      <c r="B184" s="38"/>
      <c r="C184" s="39"/>
      <c r="D184" s="237" t="s">
        <v>158</v>
      </c>
      <c r="E184" s="39"/>
      <c r="F184" s="238" t="s">
        <v>299</v>
      </c>
      <c r="G184" s="39"/>
      <c r="H184" s="39"/>
      <c r="I184" s="239"/>
      <c r="J184" s="39"/>
      <c r="K184" s="39"/>
      <c r="L184" s="43"/>
      <c r="M184" s="240"/>
      <c r="N184" s="241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158</v>
      </c>
      <c r="AU184" s="16" t="s">
        <v>84</v>
      </c>
    </row>
    <row r="185" s="2" customFormat="1" ht="24.15" customHeight="1">
      <c r="A185" s="37"/>
      <c r="B185" s="38"/>
      <c r="C185" s="242" t="s">
        <v>522</v>
      </c>
      <c r="D185" s="242" t="s">
        <v>190</v>
      </c>
      <c r="E185" s="243" t="s">
        <v>306</v>
      </c>
      <c r="F185" s="244" t="s">
        <v>307</v>
      </c>
      <c r="G185" s="245" t="s">
        <v>153</v>
      </c>
      <c r="H185" s="246">
        <v>228</v>
      </c>
      <c r="I185" s="247"/>
      <c r="J185" s="248">
        <f>ROUND(I185*H185,2)</f>
        <v>0</v>
      </c>
      <c r="K185" s="244" t="s">
        <v>154</v>
      </c>
      <c r="L185" s="43"/>
      <c r="M185" s="249" t="s">
        <v>1</v>
      </c>
      <c r="N185" s="250" t="s">
        <v>40</v>
      </c>
      <c r="O185" s="90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5" t="s">
        <v>156</v>
      </c>
      <c r="AT185" s="235" t="s">
        <v>190</v>
      </c>
      <c r="AU185" s="235" t="s">
        <v>84</v>
      </c>
      <c r="AY185" s="16" t="s">
        <v>148</v>
      </c>
      <c r="BE185" s="236">
        <f>IF(N185="základní",J185,0)</f>
        <v>0</v>
      </c>
      <c r="BF185" s="236">
        <f>IF(N185="snížená",J185,0)</f>
        <v>0</v>
      </c>
      <c r="BG185" s="236">
        <f>IF(N185="zákl. přenesená",J185,0)</f>
        <v>0</v>
      </c>
      <c r="BH185" s="236">
        <f>IF(N185="sníž. přenesená",J185,0)</f>
        <v>0</v>
      </c>
      <c r="BI185" s="236">
        <f>IF(N185="nulová",J185,0)</f>
        <v>0</v>
      </c>
      <c r="BJ185" s="16" t="s">
        <v>82</v>
      </c>
      <c r="BK185" s="236">
        <f>ROUND(I185*H185,2)</f>
        <v>0</v>
      </c>
      <c r="BL185" s="16" t="s">
        <v>156</v>
      </c>
      <c r="BM185" s="235" t="s">
        <v>885</v>
      </c>
    </row>
    <row r="186" s="2" customFormat="1">
      <c r="A186" s="37"/>
      <c r="B186" s="38"/>
      <c r="C186" s="39"/>
      <c r="D186" s="237" t="s">
        <v>158</v>
      </c>
      <c r="E186" s="39"/>
      <c r="F186" s="238" t="s">
        <v>307</v>
      </c>
      <c r="G186" s="39"/>
      <c r="H186" s="39"/>
      <c r="I186" s="239"/>
      <c r="J186" s="39"/>
      <c r="K186" s="39"/>
      <c r="L186" s="43"/>
      <c r="M186" s="240"/>
      <c r="N186" s="241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158</v>
      </c>
      <c r="AU186" s="16" t="s">
        <v>84</v>
      </c>
    </row>
    <row r="187" s="2" customFormat="1" ht="16.5" customHeight="1">
      <c r="A187" s="37"/>
      <c r="B187" s="38"/>
      <c r="C187" s="242" t="s">
        <v>670</v>
      </c>
      <c r="D187" s="242" t="s">
        <v>190</v>
      </c>
      <c r="E187" s="243" t="s">
        <v>191</v>
      </c>
      <c r="F187" s="244" t="s">
        <v>886</v>
      </c>
      <c r="G187" s="245" t="s">
        <v>186</v>
      </c>
      <c r="H187" s="246">
        <v>2</v>
      </c>
      <c r="I187" s="247"/>
      <c r="J187" s="248">
        <f>ROUND(I187*H187,2)</f>
        <v>0</v>
      </c>
      <c r="K187" s="244" t="s">
        <v>1</v>
      </c>
      <c r="L187" s="43"/>
      <c r="M187" s="249" t="s">
        <v>1</v>
      </c>
      <c r="N187" s="250" t="s">
        <v>40</v>
      </c>
      <c r="O187" s="90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5" t="s">
        <v>156</v>
      </c>
      <c r="AT187" s="235" t="s">
        <v>190</v>
      </c>
      <c r="AU187" s="235" t="s">
        <v>84</v>
      </c>
      <c r="AY187" s="16" t="s">
        <v>148</v>
      </c>
      <c r="BE187" s="236">
        <f>IF(N187="základní",J187,0)</f>
        <v>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6" t="s">
        <v>82</v>
      </c>
      <c r="BK187" s="236">
        <f>ROUND(I187*H187,2)</f>
        <v>0</v>
      </c>
      <c r="BL187" s="16" t="s">
        <v>156</v>
      </c>
      <c r="BM187" s="235" t="s">
        <v>887</v>
      </c>
    </row>
    <row r="188" s="2" customFormat="1">
      <c r="A188" s="37"/>
      <c r="B188" s="38"/>
      <c r="C188" s="39"/>
      <c r="D188" s="237" t="s">
        <v>158</v>
      </c>
      <c r="E188" s="39"/>
      <c r="F188" s="238" t="s">
        <v>886</v>
      </c>
      <c r="G188" s="39"/>
      <c r="H188" s="39"/>
      <c r="I188" s="239"/>
      <c r="J188" s="39"/>
      <c r="K188" s="39"/>
      <c r="L188" s="43"/>
      <c r="M188" s="240"/>
      <c r="N188" s="241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158</v>
      </c>
      <c r="AU188" s="16" t="s">
        <v>84</v>
      </c>
    </row>
    <row r="189" s="12" customFormat="1" ht="25.92" customHeight="1">
      <c r="A189" s="12"/>
      <c r="B189" s="209"/>
      <c r="C189" s="210"/>
      <c r="D189" s="211" t="s">
        <v>74</v>
      </c>
      <c r="E189" s="212" t="s">
        <v>309</v>
      </c>
      <c r="F189" s="212" t="s">
        <v>87</v>
      </c>
      <c r="G189" s="210"/>
      <c r="H189" s="210"/>
      <c r="I189" s="213"/>
      <c r="J189" s="214">
        <f>BK189</f>
        <v>0</v>
      </c>
      <c r="K189" s="210"/>
      <c r="L189" s="215"/>
      <c r="M189" s="216"/>
      <c r="N189" s="217"/>
      <c r="O189" s="217"/>
      <c r="P189" s="218">
        <f>P190+SUM(P191:P210)+P221</f>
        <v>0</v>
      </c>
      <c r="Q189" s="217"/>
      <c r="R189" s="218">
        <f>R190+SUM(R191:R210)+R221</f>
        <v>0</v>
      </c>
      <c r="S189" s="217"/>
      <c r="T189" s="219">
        <f>T190+SUM(T191:T210)+T221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0" t="s">
        <v>82</v>
      </c>
      <c r="AT189" s="221" t="s">
        <v>74</v>
      </c>
      <c r="AU189" s="221" t="s">
        <v>75</v>
      </c>
      <c r="AY189" s="220" t="s">
        <v>148</v>
      </c>
      <c r="BK189" s="222">
        <f>BK190+SUM(BK191:BK210)+BK221</f>
        <v>0</v>
      </c>
    </row>
    <row r="190" s="2" customFormat="1" ht="37.8" customHeight="1">
      <c r="A190" s="37"/>
      <c r="B190" s="38"/>
      <c r="C190" s="223" t="s">
        <v>426</v>
      </c>
      <c r="D190" s="223" t="s">
        <v>150</v>
      </c>
      <c r="E190" s="224" t="s">
        <v>888</v>
      </c>
      <c r="F190" s="225" t="s">
        <v>889</v>
      </c>
      <c r="G190" s="226" t="s">
        <v>186</v>
      </c>
      <c r="H190" s="227">
        <v>1</v>
      </c>
      <c r="I190" s="228"/>
      <c r="J190" s="229">
        <f>ROUND(I190*H190,2)</f>
        <v>0</v>
      </c>
      <c r="K190" s="225" t="s">
        <v>154</v>
      </c>
      <c r="L190" s="230"/>
      <c r="M190" s="231" t="s">
        <v>1</v>
      </c>
      <c r="N190" s="232" t="s">
        <v>40</v>
      </c>
      <c r="O190" s="90"/>
      <c r="P190" s="233">
        <f>O190*H190</f>
        <v>0</v>
      </c>
      <c r="Q190" s="233">
        <v>0</v>
      </c>
      <c r="R190" s="233">
        <f>Q190*H190</f>
        <v>0</v>
      </c>
      <c r="S190" s="233">
        <v>0</v>
      </c>
      <c r="T190" s="23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5" t="s">
        <v>187</v>
      </c>
      <c r="AT190" s="235" t="s">
        <v>150</v>
      </c>
      <c r="AU190" s="235" t="s">
        <v>82</v>
      </c>
      <c r="AY190" s="16" t="s">
        <v>148</v>
      </c>
      <c r="BE190" s="236">
        <f>IF(N190="základní",J190,0)</f>
        <v>0</v>
      </c>
      <c r="BF190" s="236">
        <f>IF(N190="snížená",J190,0)</f>
        <v>0</v>
      </c>
      <c r="BG190" s="236">
        <f>IF(N190="zákl. přenesená",J190,0)</f>
        <v>0</v>
      </c>
      <c r="BH190" s="236">
        <f>IF(N190="sníž. přenesená",J190,0)</f>
        <v>0</v>
      </c>
      <c r="BI190" s="236">
        <f>IF(N190="nulová",J190,0)</f>
        <v>0</v>
      </c>
      <c r="BJ190" s="16" t="s">
        <v>82</v>
      </c>
      <c r="BK190" s="236">
        <f>ROUND(I190*H190,2)</f>
        <v>0</v>
      </c>
      <c r="BL190" s="16" t="s">
        <v>187</v>
      </c>
      <c r="BM190" s="235" t="s">
        <v>890</v>
      </c>
    </row>
    <row r="191" s="2" customFormat="1">
      <c r="A191" s="37"/>
      <c r="B191" s="38"/>
      <c r="C191" s="39"/>
      <c r="D191" s="237" t="s">
        <v>158</v>
      </c>
      <c r="E191" s="39"/>
      <c r="F191" s="238" t="s">
        <v>889</v>
      </c>
      <c r="G191" s="39"/>
      <c r="H191" s="39"/>
      <c r="I191" s="239"/>
      <c r="J191" s="39"/>
      <c r="K191" s="39"/>
      <c r="L191" s="43"/>
      <c r="M191" s="240"/>
      <c r="N191" s="241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158</v>
      </c>
      <c r="AU191" s="16" t="s">
        <v>82</v>
      </c>
    </row>
    <row r="192" s="2" customFormat="1" ht="37.8" customHeight="1">
      <c r="A192" s="37"/>
      <c r="B192" s="38"/>
      <c r="C192" s="223" t="s">
        <v>7</v>
      </c>
      <c r="D192" s="223" t="s">
        <v>150</v>
      </c>
      <c r="E192" s="224" t="s">
        <v>891</v>
      </c>
      <c r="F192" s="225" t="s">
        <v>892</v>
      </c>
      <c r="G192" s="226" t="s">
        <v>186</v>
      </c>
      <c r="H192" s="227">
        <v>1</v>
      </c>
      <c r="I192" s="228"/>
      <c r="J192" s="229">
        <f>ROUND(I192*H192,2)</f>
        <v>0</v>
      </c>
      <c r="K192" s="225" t="s">
        <v>154</v>
      </c>
      <c r="L192" s="230"/>
      <c r="M192" s="231" t="s">
        <v>1</v>
      </c>
      <c r="N192" s="232" t="s">
        <v>40</v>
      </c>
      <c r="O192" s="90"/>
      <c r="P192" s="233">
        <f>O192*H192</f>
        <v>0</v>
      </c>
      <c r="Q192" s="233">
        <v>0</v>
      </c>
      <c r="R192" s="233">
        <f>Q192*H192</f>
        <v>0</v>
      </c>
      <c r="S192" s="233">
        <v>0</v>
      </c>
      <c r="T192" s="23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5" t="s">
        <v>187</v>
      </c>
      <c r="AT192" s="235" t="s">
        <v>150</v>
      </c>
      <c r="AU192" s="235" t="s">
        <v>82</v>
      </c>
      <c r="AY192" s="16" t="s">
        <v>148</v>
      </c>
      <c r="BE192" s="236">
        <f>IF(N192="základní",J192,0)</f>
        <v>0</v>
      </c>
      <c r="BF192" s="236">
        <f>IF(N192="snížená",J192,0)</f>
        <v>0</v>
      </c>
      <c r="BG192" s="236">
        <f>IF(N192="zákl. přenesená",J192,0)</f>
        <v>0</v>
      </c>
      <c r="BH192" s="236">
        <f>IF(N192="sníž. přenesená",J192,0)</f>
        <v>0</v>
      </c>
      <c r="BI192" s="236">
        <f>IF(N192="nulová",J192,0)</f>
        <v>0</v>
      </c>
      <c r="BJ192" s="16" t="s">
        <v>82</v>
      </c>
      <c r="BK192" s="236">
        <f>ROUND(I192*H192,2)</f>
        <v>0</v>
      </c>
      <c r="BL192" s="16" t="s">
        <v>187</v>
      </c>
      <c r="BM192" s="235" t="s">
        <v>893</v>
      </c>
    </row>
    <row r="193" s="2" customFormat="1">
      <c r="A193" s="37"/>
      <c r="B193" s="38"/>
      <c r="C193" s="39"/>
      <c r="D193" s="237" t="s">
        <v>158</v>
      </c>
      <c r="E193" s="39"/>
      <c r="F193" s="238" t="s">
        <v>892</v>
      </c>
      <c r="G193" s="39"/>
      <c r="H193" s="39"/>
      <c r="I193" s="239"/>
      <c r="J193" s="39"/>
      <c r="K193" s="39"/>
      <c r="L193" s="43"/>
      <c r="M193" s="240"/>
      <c r="N193" s="241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158</v>
      </c>
      <c r="AU193" s="16" t="s">
        <v>82</v>
      </c>
    </row>
    <row r="194" s="2" customFormat="1" ht="37.8" customHeight="1">
      <c r="A194" s="37"/>
      <c r="B194" s="38"/>
      <c r="C194" s="223" t="s">
        <v>840</v>
      </c>
      <c r="D194" s="223" t="s">
        <v>150</v>
      </c>
      <c r="E194" s="224" t="s">
        <v>894</v>
      </c>
      <c r="F194" s="225" t="s">
        <v>895</v>
      </c>
      <c r="G194" s="226" t="s">
        <v>186</v>
      </c>
      <c r="H194" s="227">
        <v>1</v>
      </c>
      <c r="I194" s="228"/>
      <c r="J194" s="229">
        <f>ROUND(I194*H194,2)</f>
        <v>0</v>
      </c>
      <c r="K194" s="225" t="s">
        <v>154</v>
      </c>
      <c r="L194" s="230"/>
      <c r="M194" s="231" t="s">
        <v>1</v>
      </c>
      <c r="N194" s="232" t="s">
        <v>40</v>
      </c>
      <c r="O194" s="90"/>
      <c r="P194" s="233">
        <f>O194*H194</f>
        <v>0</v>
      </c>
      <c r="Q194" s="233">
        <v>0</v>
      </c>
      <c r="R194" s="233">
        <f>Q194*H194</f>
        <v>0</v>
      </c>
      <c r="S194" s="233">
        <v>0</v>
      </c>
      <c r="T194" s="23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5" t="s">
        <v>187</v>
      </c>
      <c r="AT194" s="235" t="s">
        <v>150</v>
      </c>
      <c r="AU194" s="235" t="s">
        <v>82</v>
      </c>
      <c r="AY194" s="16" t="s">
        <v>148</v>
      </c>
      <c r="BE194" s="236">
        <f>IF(N194="základní",J194,0)</f>
        <v>0</v>
      </c>
      <c r="BF194" s="236">
        <f>IF(N194="snížená",J194,0)</f>
        <v>0</v>
      </c>
      <c r="BG194" s="236">
        <f>IF(N194="zákl. přenesená",J194,0)</f>
        <v>0</v>
      </c>
      <c r="BH194" s="236">
        <f>IF(N194="sníž. přenesená",J194,0)</f>
        <v>0</v>
      </c>
      <c r="BI194" s="236">
        <f>IF(N194="nulová",J194,0)</f>
        <v>0</v>
      </c>
      <c r="BJ194" s="16" t="s">
        <v>82</v>
      </c>
      <c r="BK194" s="236">
        <f>ROUND(I194*H194,2)</f>
        <v>0</v>
      </c>
      <c r="BL194" s="16" t="s">
        <v>187</v>
      </c>
      <c r="BM194" s="235" t="s">
        <v>896</v>
      </c>
    </row>
    <row r="195" s="2" customFormat="1">
      <c r="A195" s="37"/>
      <c r="B195" s="38"/>
      <c r="C195" s="39"/>
      <c r="D195" s="237" t="s">
        <v>158</v>
      </c>
      <c r="E195" s="39"/>
      <c r="F195" s="238" t="s">
        <v>895</v>
      </c>
      <c r="G195" s="39"/>
      <c r="H195" s="39"/>
      <c r="I195" s="239"/>
      <c r="J195" s="39"/>
      <c r="K195" s="39"/>
      <c r="L195" s="43"/>
      <c r="M195" s="240"/>
      <c r="N195" s="241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158</v>
      </c>
      <c r="AU195" s="16" t="s">
        <v>82</v>
      </c>
    </row>
    <row r="196" s="2" customFormat="1" ht="37.8" customHeight="1">
      <c r="A196" s="37"/>
      <c r="B196" s="38"/>
      <c r="C196" s="223" t="s">
        <v>437</v>
      </c>
      <c r="D196" s="223" t="s">
        <v>150</v>
      </c>
      <c r="E196" s="224" t="s">
        <v>897</v>
      </c>
      <c r="F196" s="225" t="s">
        <v>898</v>
      </c>
      <c r="G196" s="226" t="s">
        <v>186</v>
      </c>
      <c r="H196" s="227">
        <v>1</v>
      </c>
      <c r="I196" s="228"/>
      <c r="J196" s="229">
        <f>ROUND(I196*H196,2)</f>
        <v>0</v>
      </c>
      <c r="K196" s="225" t="s">
        <v>154</v>
      </c>
      <c r="L196" s="230"/>
      <c r="M196" s="231" t="s">
        <v>1</v>
      </c>
      <c r="N196" s="232" t="s">
        <v>40</v>
      </c>
      <c r="O196" s="90"/>
      <c r="P196" s="233">
        <f>O196*H196</f>
        <v>0</v>
      </c>
      <c r="Q196" s="233">
        <v>0</v>
      </c>
      <c r="R196" s="233">
        <f>Q196*H196</f>
        <v>0</v>
      </c>
      <c r="S196" s="233">
        <v>0</v>
      </c>
      <c r="T196" s="23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5" t="s">
        <v>187</v>
      </c>
      <c r="AT196" s="235" t="s">
        <v>150</v>
      </c>
      <c r="AU196" s="235" t="s">
        <v>82</v>
      </c>
      <c r="AY196" s="16" t="s">
        <v>148</v>
      </c>
      <c r="BE196" s="236">
        <f>IF(N196="základní",J196,0)</f>
        <v>0</v>
      </c>
      <c r="BF196" s="236">
        <f>IF(N196="snížená",J196,0)</f>
        <v>0</v>
      </c>
      <c r="BG196" s="236">
        <f>IF(N196="zákl. přenesená",J196,0)</f>
        <v>0</v>
      </c>
      <c r="BH196" s="236">
        <f>IF(N196="sníž. přenesená",J196,0)</f>
        <v>0</v>
      </c>
      <c r="BI196" s="236">
        <f>IF(N196="nulová",J196,0)</f>
        <v>0</v>
      </c>
      <c r="BJ196" s="16" t="s">
        <v>82</v>
      </c>
      <c r="BK196" s="236">
        <f>ROUND(I196*H196,2)</f>
        <v>0</v>
      </c>
      <c r="BL196" s="16" t="s">
        <v>187</v>
      </c>
      <c r="BM196" s="235" t="s">
        <v>899</v>
      </c>
    </row>
    <row r="197" s="2" customFormat="1">
      <c r="A197" s="37"/>
      <c r="B197" s="38"/>
      <c r="C197" s="39"/>
      <c r="D197" s="237" t="s">
        <v>158</v>
      </c>
      <c r="E197" s="39"/>
      <c r="F197" s="238" t="s">
        <v>898</v>
      </c>
      <c r="G197" s="39"/>
      <c r="H197" s="39"/>
      <c r="I197" s="239"/>
      <c r="J197" s="39"/>
      <c r="K197" s="39"/>
      <c r="L197" s="43"/>
      <c r="M197" s="240"/>
      <c r="N197" s="241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158</v>
      </c>
      <c r="AU197" s="16" t="s">
        <v>82</v>
      </c>
    </row>
    <row r="198" s="2" customFormat="1" ht="37.8" customHeight="1">
      <c r="A198" s="37"/>
      <c r="B198" s="38"/>
      <c r="C198" s="223" t="s">
        <v>441</v>
      </c>
      <c r="D198" s="223" t="s">
        <v>150</v>
      </c>
      <c r="E198" s="224" t="s">
        <v>900</v>
      </c>
      <c r="F198" s="225" t="s">
        <v>901</v>
      </c>
      <c r="G198" s="226" t="s">
        <v>186</v>
      </c>
      <c r="H198" s="227">
        <v>1</v>
      </c>
      <c r="I198" s="228"/>
      <c r="J198" s="229">
        <f>ROUND(I198*H198,2)</f>
        <v>0</v>
      </c>
      <c r="K198" s="225" t="s">
        <v>154</v>
      </c>
      <c r="L198" s="230"/>
      <c r="M198" s="231" t="s">
        <v>1</v>
      </c>
      <c r="N198" s="232" t="s">
        <v>40</v>
      </c>
      <c r="O198" s="90"/>
      <c r="P198" s="233">
        <f>O198*H198</f>
        <v>0</v>
      </c>
      <c r="Q198" s="233">
        <v>0</v>
      </c>
      <c r="R198" s="233">
        <f>Q198*H198</f>
        <v>0</v>
      </c>
      <c r="S198" s="233">
        <v>0</v>
      </c>
      <c r="T198" s="23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5" t="s">
        <v>187</v>
      </c>
      <c r="AT198" s="235" t="s">
        <v>150</v>
      </c>
      <c r="AU198" s="235" t="s">
        <v>82</v>
      </c>
      <c r="AY198" s="16" t="s">
        <v>148</v>
      </c>
      <c r="BE198" s="236">
        <f>IF(N198="základní",J198,0)</f>
        <v>0</v>
      </c>
      <c r="BF198" s="236">
        <f>IF(N198="snížená",J198,0)</f>
        <v>0</v>
      </c>
      <c r="BG198" s="236">
        <f>IF(N198="zákl. přenesená",J198,0)</f>
        <v>0</v>
      </c>
      <c r="BH198" s="236">
        <f>IF(N198="sníž. přenesená",J198,0)</f>
        <v>0</v>
      </c>
      <c r="BI198" s="236">
        <f>IF(N198="nulová",J198,0)</f>
        <v>0</v>
      </c>
      <c r="BJ198" s="16" t="s">
        <v>82</v>
      </c>
      <c r="BK198" s="236">
        <f>ROUND(I198*H198,2)</f>
        <v>0</v>
      </c>
      <c r="BL198" s="16" t="s">
        <v>187</v>
      </c>
      <c r="BM198" s="235" t="s">
        <v>902</v>
      </c>
    </row>
    <row r="199" s="2" customFormat="1">
      <c r="A199" s="37"/>
      <c r="B199" s="38"/>
      <c r="C199" s="39"/>
      <c r="D199" s="237" t="s">
        <v>158</v>
      </c>
      <c r="E199" s="39"/>
      <c r="F199" s="238" t="s">
        <v>901</v>
      </c>
      <c r="G199" s="39"/>
      <c r="H199" s="39"/>
      <c r="I199" s="239"/>
      <c r="J199" s="39"/>
      <c r="K199" s="39"/>
      <c r="L199" s="43"/>
      <c r="M199" s="240"/>
      <c r="N199" s="241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158</v>
      </c>
      <c r="AU199" s="16" t="s">
        <v>82</v>
      </c>
    </row>
    <row r="200" s="2" customFormat="1" ht="37.8" customHeight="1">
      <c r="A200" s="37"/>
      <c r="B200" s="38"/>
      <c r="C200" s="223" t="s">
        <v>445</v>
      </c>
      <c r="D200" s="223" t="s">
        <v>150</v>
      </c>
      <c r="E200" s="224" t="s">
        <v>903</v>
      </c>
      <c r="F200" s="225" t="s">
        <v>904</v>
      </c>
      <c r="G200" s="226" t="s">
        <v>186</v>
      </c>
      <c r="H200" s="227">
        <v>1</v>
      </c>
      <c r="I200" s="228"/>
      <c r="J200" s="229">
        <f>ROUND(I200*H200,2)</f>
        <v>0</v>
      </c>
      <c r="K200" s="225" t="s">
        <v>154</v>
      </c>
      <c r="L200" s="230"/>
      <c r="M200" s="231" t="s">
        <v>1</v>
      </c>
      <c r="N200" s="232" t="s">
        <v>40</v>
      </c>
      <c r="O200" s="90"/>
      <c r="P200" s="233">
        <f>O200*H200</f>
        <v>0</v>
      </c>
      <c r="Q200" s="233">
        <v>0</v>
      </c>
      <c r="R200" s="233">
        <f>Q200*H200</f>
        <v>0</v>
      </c>
      <c r="S200" s="233">
        <v>0</v>
      </c>
      <c r="T200" s="23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5" t="s">
        <v>187</v>
      </c>
      <c r="AT200" s="235" t="s">
        <v>150</v>
      </c>
      <c r="AU200" s="235" t="s">
        <v>82</v>
      </c>
      <c r="AY200" s="16" t="s">
        <v>148</v>
      </c>
      <c r="BE200" s="236">
        <f>IF(N200="základní",J200,0)</f>
        <v>0</v>
      </c>
      <c r="BF200" s="236">
        <f>IF(N200="snížená",J200,0)</f>
        <v>0</v>
      </c>
      <c r="BG200" s="236">
        <f>IF(N200="zákl. přenesená",J200,0)</f>
        <v>0</v>
      </c>
      <c r="BH200" s="236">
        <f>IF(N200="sníž. přenesená",J200,0)</f>
        <v>0</v>
      </c>
      <c r="BI200" s="236">
        <f>IF(N200="nulová",J200,0)</f>
        <v>0</v>
      </c>
      <c r="BJ200" s="16" t="s">
        <v>82</v>
      </c>
      <c r="BK200" s="236">
        <f>ROUND(I200*H200,2)</f>
        <v>0</v>
      </c>
      <c r="BL200" s="16" t="s">
        <v>187</v>
      </c>
      <c r="BM200" s="235" t="s">
        <v>905</v>
      </c>
    </row>
    <row r="201" s="2" customFormat="1">
      <c r="A201" s="37"/>
      <c r="B201" s="38"/>
      <c r="C201" s="39"/>
      <c r="D201" s="237" t="s">
        <v>158</v>
      </c>
      <c r="E201" s="39"/>
      <c r="F201" s="238" t="s">
        <v>904</v>
      </c>
      <c r="G201" s="39"/>
      <c r="H201" s="39"/>
      <c r="I201" s="239"/>
      <c r="J201" s="39"/>
      <c r="K201" s="39"/>
      <c r="L201" s="43"/>
      <c r="M201" s="240"/>
      <c r="N201" s="241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158</v>
      </c>
      <c r="AU201" s="16" t="s">
        <v>82</v>
      </c>
    </row>
    <row r="202" s="2" customFormat="1" ht="37.8" customHeight="1">
      <c r="A202" s="37"/>
      <c r="B202" s="38"/>
      <c r="C202" s="223" t="s">
        <v>449</v>
      </c>
      <c r="D202" s="223" t="s">
        <v>150</v>
      </c>
      <c r="E202" s="224" t="s">
        <v>906</v>
      </c>
      <c r="F202" s="225" t="s">
        <v>907</v>
      </c>
      <c r="G202" s="226" t="s">
        <v>186</v>
      </c>
      <c r="H202" s="227">
        <v>1</v>
      </c>
      <c r="I202" s="228"/>
      <c r="J202" s="229">
        <f>ROUND(I202*H202,2)</f>
        <v>0</v>
      </c>
      <c r="K202" s="225" t="s">
        <v>154</v>
      </c>
      <c r="L202" s="230"/>
      <c r="M202" s="231" t="s">
        <v>1</v>
      </c>
      <c r="N202" s="232" t="s">
        <v>40</v>
      </c>
      <c r="O202" s="90"/>
      <c r="P202" s="233">
        <f>O202*H202</f>
        <v>0</v>
      </c>
      <c r="Q202" s="233">
        <v>0</v>
      </c>
      <c r="R202" s="233">
        <f>Q202*H202</f>
        <v>0</v>
      </c>
      <c r="S202" s="233">
        <v>0</v>
      </c>
      <c r="T202" s="23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5" t="s">
        <v>187</v>
      </c>
      <c r="AT202" s="235" t="s">
        <v>150</v>
      </c>
      <c r="AU202" s="235" t="s">
        <v>82</v>
      </c>
      <c r="AY202" s="16" t="s">
        <v>148</v>
      </c>
      <c r="BE202" s="236">
        <f>IF(N202="základní",J202,0)</f>
        <v>0</v>
      </c>
      <c r="BF202" s="236">
        <f>IF(N202="snížená",J202,0)</f>
        <v>0</v>
      </c>
      <c r="BG202" s="236">
        <f>IF(N202="zákl. přenesená",J202,0)</f>
        <v>0</v>
      </c>
      <c r="BH202" s="236">
        <f>IF(N202="sníž. přenesená",J202,0)</f>
        <v>0</v>
      </c>
      <c r="BI202" s="236">
        <f>IF(N202="nulová",J202,0)</f>
        <v>0</v>
      </c>
      <c r="BJ202" s="16" t="s">
        <v>82</v>
      </c>
      <c r="BK202" s="236">
        <f>ROUND(I202*H202,2)</f>
        <v>0</v>
      </c>
      <c r="BL202" s="16" t="s">
        <v>187</v>
      </c>
      <c r="BM202" s="235" t="s">
        <v>908</v>
      </c>
    </row>
    <row r="203" s="2" customFormat="1">
      <c r="A203" s="37"/>
      <c r="B203" s="38"/>
      <c r="C203" s="39"/>
      <c r="D203" s="237" t="s">
        <v>158</v>
      </c>
      <c r="E203" s="39"/>
      <c r="F203" s="238" t="s">
        <v>907</v>
      </c>
      <c r="G203" s="39"/>
      <c r="H203" s="39"/>
      <c r="I203" s="239"/>
      <c r="J203" s="39"/>
      <c r="K203" s="39"/>
      <c r="L203" s="43"/>
      <c r="M203" s="240"/>
      <c r="N203" s="241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158</v>
      </c>
      <c r="AU203" s="16" t="s">
        <v>82</v>
      </c>
    </row>
    <row r="204" s="2" customFormat="1" ht="16.5" customHeight="1">
      <c r="A204" s="37"/>
      <c r="B204" s="38"/>
      <c r="C204" s="242" t="s">
        <v>453</v>
      </c>
      <c r="D204" s="242" t="s">
        <v>190</v>
      </c>
      <c r="E204" s="243" t="s">
        <v>909</v>
      </c>
      <c r="F204" s="244" t="s">
        <v>910</v>
      </c>
      <c r="G204" s="245" t="s">
        <v>186</v>
      </c>
      <c r="H204" s="246">
        <v>7</v>
      </c>
      <c r="I204" s="247"/>
      <c r="J204" s="248">
        <f>ROUND(I204*H204,2)</f>
        <v>0</v>
      </c>
      <c r="K204" s="244" t="s">
        <v>154</v>
      </c>
      <c r="L204" s="43"/>
      <c r="M204" s="249" t="s">
        <v>1</v>
      </c>
      <c r="N204" s="250" t="s">
        <v>40</v>
      </c>
      <c r="O204" s="90"/>
      <c r="P204" s="233">
        <f>O204*H204</f>
        <v>0</v>
      </c>
      <c r="Q204" s="233">
        <v>0</v>
      </c>
      <c r="R204" s="233">
        <f>Q204*H204</f>
        <v>0</v>
      </c>
      <c r="S204" s="233">
        <v>0</v>
      </c>
      <c r="T204" s="23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5" t="s">
        <v>193</v>
      </c>
      <c r="AT204" s="235" t="s">
        <v>190</v>
      </c>
      <c r="AU204" s="235" t="s">
        <v>82</v>
      </c>
      <c r="AY204" s="16" t="s">
        <v>148</v>
      </c>
      <c r="BE204" s="236">
        <f>IF(N204="základní",J204,0)</f>
        <v>0</v>
      </c>
      <c r="BF204" s="236">
        <f>IF(N204="snížená",J204,0)</f>
        <v>0</v>
      </c>
      <c r="BG204" s="236">
        <f>IF(N204="zákl. přenesená",J204,0)</f>
        <v>0</v>
      </c>
      <c r="BH204" s="236">
        <f>IF(N204="sníž. přenesená",J204,0)</f>
        <v>0</v>
      </c>
      <c r="BI204" s="236">
        <f>IF(N204="nulová",J204,0)</f>
        <v>0</v>
      </c>
      <c r="BJ204" s="16" t="s">
        <v>82</v>
      </c>
      <c r="BK204" s="236">
        <f>ROUND(I204*H204,2)</f>
        <v>0</v>
      </c>
      <c r="BL204" s="16" t="s">
        <v>193</v>
      </c>
      <c r="BM204" s="235" t="s">
        <v>911</v>
      </c>
    </row>
    <row r="205" s="2" customFormat="1">
      <c r="A205" s="37"/>
      <c r="B205" s="38"/>
      <c r="C205" s="39"/>
      <c r="D205" s="237" t="s">
        <v>158</v>
      </c>
      <c r="E205" s="39"/>
      <c r="F205" s="238" t="s">
        <v>910</v>
      </c>
      <c r="G205" s="39"/>
      <c r="H205" s="39"/>
      <c r="I205" s="239"/>
      <c r="J205" s="39"/>
      <c r="K205" s="39"/>
      <c r="L205" s="43"/>
      <c r="M205" s="240"/>
      <c r="N205" s="241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158</v>
      </c>
      <c r="AU205" s="16" t="s">
        <v>82</v>
      </c>
    </row>
    <row r="206" s="2" customFormat="1" ht="37.8" customHeight="1">
      <c r="A206" s="37"/>
      <c r="B206" s="38"/>
      <c r="C206" s="223" t="s">
        <v>665</v>
      </c>
      <c r="D206" s="223" t="s">
        <v>150</v>
      </c>
      <c r="E206" s="224" t="s">
        <v>912</v>
      </c>
      <c r="F206" s="225" t="s">
        <v>913</v>
      </c>
      <c r="G206" s="226" t="s">
        <v>186</v>
      </c>
      <c r="H206" s="227">
        <v>1</v>
      </c>
      <c r="I206" s="228"/>
      <c r="J206" s="229">
        <f>ROUND(I206*H206,2)</f>
        <v>0</v>
      </c>
      <c r="K206" s="225" t="s">
        <v>154</v>
      </c>
      <c r="L206" s="230"/>
      <c r="M206" s="231" t="s">
        <v>1</v>
      </c>
      <c r="N206" s="232" t="s">
        <v>40</v>
      </c>
      <c r="O206" s="90"/>
      <c r="P206" s="233">
        <f>O206*H206</f>
        <v>0</v>
      </c>
      <c r="Q206" s="233">
        <v>0</v>
      </c>
      <c r="R206" s="233">
        <f>Q206*H206</f>
        <v>0</v>
      </c>
      <c r="S206" s="233">
        <v>0</v>
      </c>
      <c r="T206" s="23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5" t="s">
        <v>187</v>
      </c>
      <c r="AT206" s="235" t="s">
        <v>150</v>
      </c>
      <c r="AU206" s="235" t="s">
        <v>82</v>
      </c>
      <c r="AY206" s="16" t="s">
        <v>148</v>
      </c>
      <c r="BE206" s="236">
        <f>IF(N206="základní",J206,0)</f>
        <v>0</v>
      </c>
      <c r="BF206" s="236">
        <f>IF(N206="snížená",J206,0)</f>
        <v>0</v>
      </c>
      <c r="BG206" s="236">
        <f>IF(N206="zákl. přenesená",J206,0)</f>
        <v>0</v>
      </c>
      <c r="BH206" s="236">
        <f>IF(N206="sníž. přenesená",J206,0)</f>
        <v>0</v>
      </c>
      <c r="BI206" s="236">
        <f>IF(N206="nulová",J206,0)</f>
        <v>0</v>
      </c>
      <c r="BJ206" s="16" t="s">
        <v>82</v>
      </c>
      <c r="BK206" s="236">
        <f>ROUND(I206*H206,2)</f>
        <v>0</v>
      </c>
      <c r="BL206" s="16" t="s">
        <v>187</v>
      </c>
      <c r="BM206" s="235" t="s">
        <v>914</v>
      </c>
    </row>
    <row r="207" s="2" customFormat="1">
      <c r="A207" s="37"/>
      <c r="B207" s="38"/>
      <c r="C207" s="39"/>
      <c r="D207" s="237" t="s">
        <v>158</v>
      </c>
      <c r="E207" s="39"/>
      <c r="F207" s="238" t="s">
        <v>913</v>
      </c>
      <c r="G207" s="39"/>
      <c r="H207" s="39"/>
      <c r="I207" s="239"/>
      <c r="J207" s="39"/>
      <c r="K207" s="39"/>
      <c r="L207" s="43"/>
      <c r="M207" s="240"/>
      <c r="N207" s="241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158</v>
      </c>
      <c r="AU207" s="16" t="s">
        <v>82</v>
      </c>
    </row>
    <row r="208" s="2" customFormat="1" ht="24.15" customHeight="1">
      <c r="A208" s="37"/>
      <c r="B208" s="38"/>
      <c r="C208" s="242" t="s">
        <v>470</v>
      </c>
      <c r="D208" s="242" t="s">
        <v>190</v>
      </c>
      <c r="E208" s="243" t="s">
        <v>915</v>
      </c>
      <c r="F208" s="244" t="s">
        <v>916</v>
      </c>
      <c r="G208" s="245" t="s">
        <v>186</v>
      </c>
      <c r="H208" s="246">
        <v>1</v>
      </c>
      <c r="I208" s="247"/>
      <c r="J208" s="248">
        <f>ROUND(I208*H208,2)</f>
        <v>0</v>
      </c>
      <c r="K208" s="244" t="s">
        <v>154</v>
      </c>
      <c r="L208" s="43"/>
      <c r="M208" s="249" t="s">
        <v>1</v>
      </c>
      <c r="N208" s="250" t="s">
        <v>40</v>
      </c>
      <c r="O208" s="90"/>
      <c r="P208" s="233">
        <f>O208*H208</f>
        <v>0</v>
      </c>
      <c r="Q208" s="233">
        <v>0</v>
      </c>
      <c r="R208" s="233">
        <f>Q208*H208</f>
        <v>0</v>
      </c>
      <c r="S208" s="233">
        <v>0</v>
      </c>
      <c r="T208" s="23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5" t="s">
        <v>193</v>
      </c>
      <c r="AT208" s="235" t="s">
        <v>190</v>
      </c>
      <c r="AU208" s="235" t="s">
        <v>82</v>
      </c>
      <c r="AY208" s="16" t="s">
        <v>148</v>
      </c>
      <c r="BE208" s="236">
        <f>IF(N208="základní",J208,0)</f>
        <v>0</v>
      </c>
      <c r="BF208" s="236">
        <f>IF(N208="snížená",J208,0)</f>
        <v>0</v>
      </c>
      <c r="BG208" s="236">
        <f>IF(N208="zákl. přenesená",J208,0)</f>
        <v>0</v>
      </c>
      <c r="BH208" s="236">
        <f>IF(N208="sníž. přenesená",J208,0)</f>
        <v>0</v>
      </c>
      <c r="BI208" s="236">
        <f>IF(N208="nulová",J208,0)</f>
        <v>0</v>
      </c>
      <c r="BJ208" s="16" t="s">
        <v>82</v>
      </c>
      <c r="BK208" s="236">
        <f>ROUND(I208*H208,2)</f>
        <v>0</v>
      </c>
      <c r="BL208" s="16" t="s">
        <v>193</v>
      </c>
      <c r="BM208" s="235" t="s">
        <v>917</v>
      </c>
    </row>
    <row r="209" s="2" customFormat="1">
      <c r="A209" s="37"/>
      <c r="B209" s="38"/>
      <c r="C209" s="39"/>
      <c r="D209" s="237" t="s">
        <v>158</v>
      </c>
      <c r="E209" s="39"/>
      <c r="F209" s="238" t="s">
        <v>918</v>
      </c>
      <c r="G209" s="39"/>
      <c r="H209" s="39"/>
      <c r="I209" s="239"/>
      <c r="J209" s="39"/>
      <c r="K209" s="39"/>
      <c r="L209" s="43"/>
      <c r="M209" s="240"/>
      <c r="N209" s="241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158</v>
      </c>
      <c r="AU209" s="16" t="s">
        <v>82</v>
      </c>
    </row>
    <row r="210" s="12" customFormat="1" ht="22.8" customHeight="1">
      <c r="A210" s="12"/>
      <c r="B210" s="209"/>
      <c r="C210" s="210"/>
      <c r="D210" s="211" t="s">
        <v>74</v>
      </c>
      <c r="E210" s="251" t="s">
        <v>321</v>
      </c>
      <c r="F210" s="251" t="s">
        <v>322</v>
      </c>
      <c r="G210" s="210"/>
      <c r="H210" s="210"/>
      <c r="I210" s="213"/>
      <c r="J210" s="252">
        <f>BK210</f>
        <v>0</v>
      </c>
      <c r="K210" s="210"/>
      <c r="L210" s="215"/>
      <c r="M210" s="216"/>
      <c r="N210" s="217"/>
      <c r="O210" s="217"/>
      <c r="P210" s="218">
        <f>SUM(P211:P220)</f>
        <v>0</v>
      </c>
      <c r="Q210" s="217"/>
      <c r="R210" s="218">
        <f>SUM(R211:R220)</f>
        <v>0</v>
      </c>
      <c r="S210" s="217"/>
      <c r="T210" s="219">
        <f>SUM(T211:T220)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0" t="s">
        <v>82</v>
      </c>
      <c r="AT210" s="221" t="s">
        <v>74</v>
      </c>
      <c r="AU210" s="221" t="s">
        <v>82</v>
      </c>
      <c r="AY210" s="220" t="s">
        <v>148</v>
      </c>
      <c r="BK210" s="222">
        <f>SUM(BK211:BK220)</f>
        <v>0</v>
      </c>
    </row>
    <row r="211" s="2" customFormat="1" ht="24.15" customHeight="1">
      <c r="A211" s="37"/>
      <c r="B211" s="38"/>
      <c r="C211" s="223" t="s">
        <v>8</v>
      </c>
      <c r="D211" s="223" t="s">
        <v>150</v>
      </c>
      <c r="E211" s="224" t="s">
        <v>324</v>
      </c>
      <c r="F211" s="225" t="s">
        <v>325</v>
      </c>
      <c r="G211" s="226" t="s">
        <v>186</v>
      </c>
      <c r="H211" s="227">
        <v>1</v>
      </c>
      <c r="I211" s="228"/>
      <c r="J211" s="229">
        <f>ROUND(I211*H211,2)</f>
        <v>0</v>
      </c>
      <c r="K211" s="225" t="s">
        <v>154</v>
      </c>
      <c r="L211" s="230"/>
      <c r="M211" s="231" t="s">
        <v>1</v>
      </c>
      <c r="N211" s="232" t="s">
        <v>40</v>
      </c>
      <c r="O211" s="90"/>
      <c r="P211" s="233">
        <f>O211*H211</f>
        <v>0</v>
      </c>
      <c r="Q211" s="233">
        <v>0</v>
      </c>
      <c r="R211" s="233">
        <f>Q211*H211</f>
        <v>0</v>
      </c>
      <c r="S211" s="233">
        <v>0</v>
      </c>
      <c r="T211" s="23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5" t="s">
        <v>187</v>
      </c>
      <c r="AT211" s="235" t="s">
        <v>150</v>
      </c>
      <c r="AU211" s="235" t="s">
        <v>84</v>
      </c>
      <c r="AY211" s="16" t="s">
        <v>148</v>
      </c>
      <c r="BE211" s="236">
        <f>IF(N211="základní",J211,0)</f>
        <v>0</v>
      </c>
      <c r="BF211" s="236">
        <f>IF(N211="snížená",J211,0)</f>
        <v>0</v>
      </c>
      <c r="BG211" s="236">
        <f>IF(N211="zákl. přenesená",J211,0)</f>
        <v>0</v>
      </c>
      <c r="BH211" s="236">
        <f>IF(N211="sníž. přenesená",J211,0)</f>
        <v>0</v>
      </c>
      <c r="BI211" s="236">
        <f>IF(N211="nulová",J211,0)</f>
        <v>0</v>
      </c>
      <c r="BJ211" s="16" t="s">
        <v>82</v>
      </c>
      <c r="BK211" s="236">
        <f>ROUND(I211*H211,2)</f>
        <v>0</v>
      </c>
      <c r="BL211" s="16" t="s">
        <v>187</v>
      </c>
      <c r="BM211" s="235" t="s">
        <v>919</v>
      </c>
    </row>
    <row r="212" s="2" customFormat="1">
      <c r="A212" s="37"/>
      <c r="B212" s="38"/>
      <c r="C212" s="39"/>
      <c r="D212" s="237" t="s">
        <v>158</v>
      </c>
      <c r="E212" s="39"/>
      <c r="F212" s="238" t="s">
        <v>325</v>
      </c>
      <c r="G212" s="39"/>
      <c r="H212" s="39"/>
      <c r="I212" s="239"/>
      <c r="J212" s="39"/>
      <c r="K212" s="39"/>
      <c r="L212" s="43"/>
      <c r="M212" s="240"/>
      <c r="N212" s="241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158</v>
      </c>
      <c r="AU212" s="16" t="s">
        <v>84</v>
      </c>
    </row>
    <row r="213" s="2" customFormat="1" ht="24.15" customHeight="1">
      <c r="A213" s="37"/>
      <c r="B213" s="38"/>
      <c r="C213" s="242" t="s">
        <v>414</v>
      </c>
      <c r="D213" s="242" t="s">
        <v>190</v>
      </c>
      <c r="E213" s="243" t="s">
        <v>336</v>
      </c>
      <c r="F213" s="244" t="s">
        <v>337</v>
      </c>
      <c r="G213" s="245" t="s">
        <v>186</v>
      </c>
      <c r="H213" s="246">
        <v>1</v>
      </c>
      <c r="I213" s="247"/>
      <c r="J213" s="248">
        <f>ROUND(I213*H213,2)</f>
        <v>0</v>
      </c>
      <c r="K213" s="244" t="s">
        <v>154</v>
      </c>
      <c r="L213" s="43"/>
      <c r="M213" s="249" t="s">
        <v>1</v>
      </c>
      <c r="N213" s="250" t="s">
        <v>40</v>
      </c>
      <c r="O213" s="90"/>
      <c r="P213" s="233">
        <f>O213*H213</f>
        <v>0</v>
      </c>
      <c r="Q213" s="233">
        <v>0</v>
      </c>
      <c r="R213" s="233">
        <f>Q213*H213</f>
        <v>0</v>
      </c>
      <c r="S213" s="233">
        <v>0</v>
      </c>
      <c r="T213" s="23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5" t="s">
        <v>193</v>
      </c>
      <c r="AT213" s="235" t="s">
        <v>190</v>
      </c>
      <c r="AU213" s="235" t="s">
        <v>84</v>
      </c>
      <c r="AY213" s="16" t="s">
        <v>148</v>
      </c>
      <c r="BE213" s="236">
        <f>IF(N213="základní",J213,0)</f>
        <v>0</v>
      </c>
      <c r="BF213" s="236">
        <f>IF(N213="snížená",J213,0)</f>
        <v>0</v>
      </c>
      <c r="BG213" s="236">
        <f>IF(N213="zákl. přenesená",J213,0)</f>
        <v>0</v>
      </c>
      <c r="BH213" s="236">
        <f>IF(N213="sníž. přenesená",J213,0)</f>
        <v>0</v>
      </c>
      <c r="BI213" s="236">
        <f>IF(N213="nulová",J213,0)</f>
        <v>0</v>
      </c>
      <c r="BJ213" s="16" t="s">
        <v>82</v>
      </c>
      <c r="BK213" s="236">
        <f>ROUND(I213*H213,2)</f>
        <v>0</v>
      </c>
      <c r="BL213" s="16" t="s">
        <v>193</v>
      </c>
      <c r="BM213" s="235" t="s">
        <v>920</v>
      </c>
    </row>
    <row r="214" s="2" customFormat="1">
      <c r="A214" s="37"/>
      <c r="B214" s="38"/>
      <c r="C214" s="39"/>
      <c r="D214" s="237" t="s">
        <v>158</v>
      </c>
      <c r="E214" s="39"/>
      <c r="F214" s="238" t="s">
        <v>339</v>
      </c>
      <c r="G214" s="39"/>
      <c r="H214" s="39"/>
      <c r="I214" s="239"/>
      <c r="J214" s="39"/>
      <c r="K214" s="39"/>
      <c r="L214" s="43"/>
      <c r="M214" s="240"/>
      <c r="N214" s="241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158</v>
      </c>
      <c r="AU214" s="16" t="s">
        <v>84</v>
      </c>
    </row>
    <row r="215" s="2" customFormat="1" ht="33" customHeight="1">
      <c r="A215" s="37"/>
      <c r="B215" s="38"/>
      <c r="C215" s="223" t="s">
        <v>418</v>
      </c>
      <c r="D215" s="223" t="s">
        <v>150</v>
      </c>
      <c r="E215" s="224" t="s">
        <v>354</v>
      </c>
      <c r="F215" s="225" t="s">
        <v>355</v>
      </c>
      <c r="G215" s="226" t="s">
        <v>186</v>
      </c>
      <c r="H215" s="227">
        <v>1</v>
      </c>
      <c r="I215" s="228"/>
      <c r="J215" s="229">
        <f>ROUND(I215*H215,2)</f>
        <v>0</v>
      </c>
      <c r="K215" s="225" t="s">
        <v>154</v>
      </c>
      <c r="L215" s="230"/>
      <c r="M215" s="231" t="s">
        <v>1</v>
      </c>
      <c r="N215" s="232" t="s">
        <v>40</v>
      </c>
      <c r="O215" s="90"/>
      <c r="P215" s="233">
        <f>O215*H215</f>
        <v>0</v>
      </c>
      <c r="Q215" s="233">
        <v>0</v>
      </c>
      <c r="R215" s="233">
        <f>Q215*H215</f>
        <v>0</v>
      </c>
      <c r="S215" s="233">
        <v>0</v>
      </c>
      <c r="T215" s="23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5" t="s">
        <v>187</v>
      </c>
      <c r="AT215" s="235" t="s">
        <v>150</v>
      </c>
      <c r="AU215" s="235" t="s">
        <v>84</v>
      </c>
      <c r="AY215" s="16" t="s">
        <v>148</v>
      </c>
      <c r="BE215" s="236">
        <f>IF(N215="základní",J215,0)</f>
        <v>0</v>
      </c>
      <c r="BF215" s="236">
        <f>IF(N215="snížená",J215,0)</f>
        <v>0</v>
      </c>
      <c r="BG215" s="236">
        <f>IF(N215="zákl. přenesená",J215,0)</f>
        <v>0</v>
      </c>
      <c r="BH215" s="236">
        <f>IF(N215="sníž. přenesená",J215,0)</f>
        <v>0</v>
      </c>
      <c r="BI215" s="236">
        <f>IF(N215="nulová",J215,0)</f>
        <v>0</v>
      </c>
      <c r="BJ215" s="16" t="s">
        <v>82</v>
      </c>
      <c r="BK215" s="236">
        <f>ROUND(I215*H215,2)</f>
        <v>0</v>
      </c>
      <c r="BL215" s="16" t="s">
        <v>187</v>
      </c>
      <c r="BM215" s="235" t="s">
        <v>921</v>
      </c>
    </row>
    <row r="216" s="2" customFormat="1">
      <c r="A216" s="37"/>
      <c r="B216" s="38"/>
      <c r="C216" s="39"/>
      <c r="D216" s="237" t="s">
        <v>158</v>
      </c>
      <c r="E216" s="39"/>
      <c r="F216" s="238" t="s">
        <v>355</v>
      </c>
      <c r="G216" s="39"/>
      <c r="H216" s="39"/>
      <c r="I216" s="239"/>
      <c r="J216" s="39"/>
      <c r="K216" s="39"/>
      <c r="L216" s="43"/>
      <c r="M216" s="240"/>
      <c r="N216" s="241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158</v>
      </c>
      <c r="AU216" s="16" t="s">
        <v>84</v>
      </c>
    </row>
    <row r="217" s="2" customFormat="1" ht="24.15" customHeight="1">
      <c r="A217" s="37"/>
      <c r="B217" s="38"/>
      <c r="C217" s="242" t="s">
        <v>410</v>
      </c>
      <c r="D217" s="242" t="s">
        <v>190</v>
      </c>
      <c r="E217" s="243" t="s">
        <v>332</v>
      </c>
      <c r="F217" s="244" t="s">
        <v>333</v>
      </c>
      <c r="G217" s="245" t="s">
        <v>186</v>
      </c>
      <c r="H217" s="246">
        <v>1</v>
      </c>
      <c r="I217" s="247"/>
      <c r="J217" s="248">
        <f>ROUND(I217*H217,2)</f>
        <v>0</v>
      </c>
      <c r="K217" s="244" t="s">
        <v>154</v>
      </c>
      <c r="L217" s="43"/>
      <c r="M217" s="249" t="s">
        <v>1</v>
      </c>
      <c r="N217" s="250" t="s">
        <v>40</v>
      </c>
      <c r="O217" s="90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5" t="s">
        <v>193</v>
      </c>
      <c r="AT217" s="235" t="s">
        <v>190</v>
      </c>
      <c r="AU217" s="235" t="s">
        <v>84</v>
      </c>
      <c r="AY217" s="16" t="s">
        <v>148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6" t="s">
        <v>82</v>
      </c>
      <c r="BK217" s="236">
        <f>ROUND(I217*H217,2)</f>
        <v>0</v>
      </c>
      <c r="BL217" s="16" t="s">
        <v>193</v>
      </c>
      <c r="BM217" s="235" t="s">
        <v>922</v>
      </c>
    </row>
    <row r="218" s="2" customFormat="1">
      <c r="A218" s="37"/>
      <c r="B218" s="38"/>
      <c r="C218" s="39"/>
      <c r="D218" s="237" t="s">
        <v>158</v>
      </c>
      <c r="E218" s="39"/>
      <c r="F218" s="238" t="s">
        <v>333</v>
      </c>
      <c r="G218" s="39"/>
      <c r="H218" s="39"/>
      <c r="I218" s="239"/>
      <c r="J218" s="39"/>
      <c r="K218" s="39"/>
      <c r="L218" s="43"/>
      <c r="M218" s="240"/>
      <c r="N218" s="241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158</v>
      </c>
      <c r="AU218" s="16" t="s">
        <v>84</v>
      </c>
    </row>
    <row r="219" s="2" customFormat="1" ht="24.15" customHeight="1">
      <c r="A219" s="37"/>
      <c r="B219" s="38"/>
      <c r="C219" s="242" t="s">
        <v>422</v>
      </c>
      <c r="D219" s="242" t="s">
        <v>190</v>
      </c>
      <c r="E219" s="243" t="s">
        <v>358</v>
      </c>
      <c r="F219" s="244" t="s">
        <v>359</v>
      </c>
      <c r="G219" s="245" t="s">
        <v>186</v>
      </c>
      <c r="H219" s="246">
        <v>1</v>
      </c>
      <c r="I219" s="247"/>
      <c r="J219" s="248">
        <f>ROUND(I219*H219,2)</f>
        <v>0</v>
      </c>
      <c r="K219" s="244" t="s">
        <v>154</v>
      </c>
      <c r="L219" s="43"/>
      <c r="M219" s="249" t="s">
        <v>1</v>
      </c>
      <c r="N219" s="250" t="s">
        <v>40</v>
      </c>
      <c r="O219" s="90"/>
      <c r="P219" s="233">
        <f>O219*H219</f>
        <v>0</v>
      </c>
      <c r="Q219" s="233">
        <v>0</v>
      </c>
      <c r="R219" s="233">
        <f>Q219*H219</f>
        <v>0</v>
      </c>
      <c r="S219" s="233">
        <v>0</v>
      </c>
      <c r="T219" s="23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5" t="s">
        <v>193</v>
      </c>
      <c r="AT219" s="235" t="s">
        <v>190</v>
      </c>
      <c r="AU219" s="235" t="s">
        <v>84</v>
      </c>
      <c r="AY219" s="16" t="s">
        <v>148</v>
      </c>
      <c r="BE219" s="236">
        <f>IF(N219="základní",J219,0)</f>
        <v>0</v>
      </c>
      <c r="BF219" s="236">
        <f>IF(N219="snížená",J219,0)</f>
        <v>0</v>
      </c>
      <c r="BG219" s="236">
        <f>IF(N219="zákl. přenesená",J219,0)</f>
        <v>0</v>
      </c>
      <c r="BH219" s="236">
        <f>IF(N219="sníž. přenesená",J219,0)</f>
        <v>0</v>
      </c>
      <c r="BI219" s="236">
        <f>IF(N219="nulová",J219,0)</f>
        <v>0</v>
      </c>
      <c r="BJ219" s="16" t="s">
        <v>82</v>
      </c>
      <c r="BK219" s="236">
        <f>ROUND(I219*H219,2)</f>
        <v>0</v>
      </c>
      <c r="BL219" s="16" t="s">
        <v>193</v>
      </c>
      <c r="BM219" s="235" t="s">
        <v>923</v>
      </c>
    </row>
    <row r="220" s="2" customFormat="1">
      <c r="A220" s="37"/>
      <c r="B220" s="38"/>
      <c r="C220" s="39"/>
      <c r="D220" s="237" t="s">
        <v>158</v>
      </c>
      <c r="E220" s="39"/>
      <c r="F220" s="238" t="s">
        <v>359</v>
      </c>
      <c r="G220" s="39"/>
      <c r="H220" s="39"/>
      <c r="I220" s="239"/>
      <c r="J220" s="39"/>
      <c r="K220" s="39"/>
      <c r="L220" s="43"/>
      <c r="M220" s="240"/>
      <c r="N220" s="241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158</v>
      </c>
      <c r="AU220" s="16" t="s">
        <v>84</v>
      </c>
    </row>
    <row r="221" s="12" customFormat="1" ht="22.8" customHeight="1">
      <c r="A221" s="12"/>
      <c r="B221" s="209"/>
      <c r="C221" s="210"/>
      <c r="D221" s="211" t="s">
        <v>74</v>
      </c>
      <c r="E221" s="251" t="s">
        <v>361</v>
      </c>
      <c r="F221" s="251" t="s">
        <v>362</v>
      </c>
      <c r="G221" s="210"/>
      <c r="H221" s="210"/>
      <c r="I221" s="213"/>
      <c r="J221" s="252">
        <f>BK221</f>
        <v>0</v>
      </c>
      <c r="K221" s="210"/>
      <c r="L221" s="215"/>
      <c r="M221" s="216"/>
      <c r="N221" s="217"/>
      <c r="O221" s="217"/>
      <c r="P221" s="218">
        <f>SUM(P222:P247)</f>
        <v>0</v>
      </c>
      <c r="Q221" s="217"/>
      <c r="R221" s="218">
        <f>SUM(R222:R247)</f>
        <v>0</v>
      </c>
      <c r="S221" s="217"/>
      <c r="T221" s="219">
        <f>SUM(T222:T247)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0" t="s">
        <v>82</v>
      </c>
      <c r="AT221" s="221" t="s">
        <v>74</v>
      </c>
      <c r="AU221" s="221" t="s">
        <v>82</v>
      </c>
      <c r="AY221" s="220" t="s">
        <v>148</v>
      </c>
      <c r="BK221" s="222">
        <f>SUM(BK222:BK247)</f>
        <v>0</v>
      </c>
    </row>
    <row r="222" s="2" customFormat="1" ht="16.5" customHeight="1">
      <c r="A222" s="37"/>
      <c r="B222" s="38"/>
      <c r="C222" s="242" t="s">
        <v>82</v>
      </c>
      <c r="D222" s="242" t="s">
        <v>190</v>
      </c>
      <c r="E222" s="243" t="s">
        <v>406</v>
      </c>
      <c r="F222" s="244" t="s">
        <v>407</v>
      </c>
      <c r="G222" s="245" t="s">
        <v>186</v>
      </c>
      <c r="H222" s="246">
        <v>1</v>
      </c>
      <c r="I222" s="247"/>
      <c r="J222" s="248">
        <f>ROUND(I222*H222,2)</f>
        <v>0</v>
      </c>
      <c r="K222" s="244" t="s">
        <v>154</v>
      </c>
      <c r="L222" s="43"/>
      <c r="M222" s="249" t="s">
        <v>1</v>
      </c>
      <c r="N222" s="250" t="s">
        <v>40</v>
      </c>
      <c r="O222" s="90"/>
      <c r="P222" s="233">
        <f>O222*H222</f>
        <v>0</v>
      </c>
      <c r="Q222" s="233">
        <v>0</v>
      </c>
      <c r="R222" s="233">
        <f>Q222*H222</f>
        <v>0</v>
      </c>
      <c r="S222" s="233">
        <v>0</v>
      </c>
      <c r="T222" s="23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5" t="s">
        <v>221</v>
      </c>
      <c r="AT222" s="235" t="s">
        <v>190</v>
      </c>
      <c r="AU222" s="235" t="s">
        <v>84</v>
      </c>
      <c r="AY222" s="16" t="s">
        <v>148</v>
      </c>
      <c r="BE222" s="236">
        <f>IF(N222="základní",J222,0)</f>
        <v>0</v>
      </c>
      <c r="BF222" s="236">
        <f>IF(N222="snížená",J222,0)</f>
        <v>0</v>
      </c>
      <c r="BG222" s="236">
        <f>IF(N222="zákl. přenesená",J222,0)</f>
        <v>0</v>
      </c>
      <c r="BH222" s="236">
        <f>IF(N222="sníž. přenesená",J222,0)</f>
        <v>0</v>
      </c>
      <c r="BI222" s="236">
        <f>IF(N222="nulová",J222,0)</f>
        <v>0</v>
      </c>
      <c r="BJ222" s="16" t="s">
        <v>82</v>
      </c>
      <c r="BK222" s="236">
        <f>ROUND(I222*H222,2)</f>
        <v>0</v>
      </c>
      <c r="BL222" s="16" t="s">
        <v>221</v>
      </c>
      <c r="BM222" s="235" t="s">
        <v>924</v>
      </c>
    </row>
    <row r="223" s="2" customFormat="1">
      <c r="A223" s="37"/>
      <c r="B223" s="38"/>
      <c r="C223" s="39"/>
      <c r="D223" s="237" t="s">
        <v>158</v>
      </c>
      <c r="E223" s="39"/>
      <c r="F223" s="238" t="s">
        <v>409</v>
      </c>
      <c r="G223" s="39"/>
      <c r="H223" s="39"/>
      <c r="I223" s="239"/>
      <c r="J223" s="39"/>
      <c r="K223" s="39"/>
      <c r="L223" s="43"/>
      <c r="M223" s="240"/>
      <c r="N223" s="241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158</v>
      </c>
      <c r="AU223" s="16" t="s">
        <v>84</v>
      </c>
    </row>
    <row r="224" s="2" customFormat="1" ht="33" customHeight="1">
      <c r="A224" s="37"/>
      <c r="B224" s="38"/>
      <c r="C224" s="242" t="s">
        <v>84</v>
      </c>
      <c r="D224" s="242" t="s">
        <v>190</v>
      </c>
      <c r="E224" s="243" t="s">
        <v>415</v>
      </c>
      <c r="F224" s="244" t="s">
        <v>416</v>
      </c>
      <c r="G224" s="245" t="s">
        <v>186</v>
      </c>
      <c r="H224" s="246">
        <v>1</v>
      </c>
      <c r="I224" s="247"/>
      <c r="J224" s="248">
        <f>ROUND(I224*H224,2)</f>
        <v>0</v>
      </c>
      <c r="K224" s="244" t="s">
        <v>154</v>
      </c>
      <c r="L224" s="43"/>
      <c r="M224" s="249" t="s">
        <v>1</v>
      </c>
      <c r="N224" s="250" t="s">
        <v>40</v>
      </c>
      <c r="O224" s="90"/>
      <c r="P224" s="233">
        <f>O224*H224</f>
        <v>0</v>
      </c>
      <c r="Q224" s="233">
        <v>0</v>
      </c>
      <c r="R224" s="233">
        <f>Q224*H224</f>
        <v>0</v>
      </c>
      <c r="S224" s="233">
        <v>0</v>
      </c>
      <c r="T224" s="23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5" t="s">
        <v>221</v>
      </c>
      <c r="AT224" s="235" t="s">
        <v>190</v>
      </c>
      <c r="AU224" s="235" t="s">
        <v>84</v>
      </c>
      <c r="AY224" s="16" t="s">
        <v>148</v>
      </c>
      <c r="BE224" s="236">
        <f>IF(N224="základní",J224,0)</f>
        <v>0</v>
      </c>
      <c r="BF224" s="236">
        <f>IF(N224="snížená",J224,0)</f>
        <v>0</v>
      </c>
      <c r="BG224" s="236">
        <f>IF(N224="zákl. přenesená",J224,0)</f>
        <v>0</v>
      </c>
      <c r="BH224" s="236">
        <f>IF(N224="sníž. přenesená",J224,0)</f>
        <v>0</v>
      </c>
      <c r="BI224" s="236">
        <f>IF(N224="nulová",J224,0)</f>
        <v>0</v>
      </c>
      <c r="BJ224" s="16" t="s">
        <v>82</v>
      </c>
      <c r="BK224" s="236">
        <f>ROUND(I224*H224,2)</f>
        <v>0</v>
      </c>
      <c r="BL224" s="16" t="s">
        <v>221</v>
      </c>
      <c r="BM224" s="235" t="s">
        <v>925</v>
      </c>
    </row>
    <row r="225" s="2" customFormat="1">
      <c r="A225" s="37"/>
      <c r="B225" s="38"/>
      <c r="C225" s="39"/>
      <c r="D225" s="237" t="s">
        <v>158</v>
      </c>
      <c r="E225" s="39"/>
      <c r="F225" s="238" t="s">
        <v>416</v>
      </c>
      <c r="G225" s="39"/>
      <c r="H225" s="39"/>
      <c r="I225" s="239"/>
      <c r="J225" s="39"/>
      <c r="K225" s="39"/>
      <c r="L225" s="43"/>
      <c r="M225" s="240"/>
      <c r="N225" s="241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158</v>
      </c>
      <c r="AU225" s="16" t="s">
        <v>84</v>
      </c>
    </row>
    <row r="226" s="2" customFormat="1" ht="24.15" customHeight="1">
      <c r="A226" s="37"/>
      <c r="B226" s="38"/>
      <c r="C226" s="242" t="s">
        <v>476</v>
      </c>
      <c r="D226" s="242" t="s">
        <v>190</v>
      </c>
      <c r="E226" s="243" t="s">
        <v>419</v>
      </c>
      <c r="F226" s="244" t="s">
        <v>420</v>
      </c>
      <c r="G226" s="245" t="s">
        <v>186</v>
      </c>
      <c r="H226" s="246">
        <v>1</v>
      </c>
      <c r="I226" s="247"/>
      <c r="J226" s="248">
        <f>ROUND(I226*H226,2)</f>
        <v>0</v>
      </c>
      <c r="K226" s="244" t="s">
        <v>154</v>
      </c>
      <c r="L226" s="43"/>
      <c r="M226" s="249" t="s">
        <v>1</v>
      </c>
      <c r="N226" s="250" t="s">
        <v>40</v>
      </c>
      <c r="O226" s="90"/>
      <c r="P226" s="233">
        <f>O226*H226</f>
        <v>0</v>
      </c>
      <c r="Q226" s="233">
        <v>0</v>
      </c>
      <c r="R226" s="233">
        <f>Q226*H226</f>
        <v>0</v>
      </c>
      <c r="S226" s="233">
        <v>0</v>
      </c>
      <c r="T226" s="23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5" t="s">
        <v>221</v>
      </c>
      <c r="AT226" s="235" t="s">
        <v>190</v>
      </c>
      <c r="AU226" s="235" t="s">
        <v>84</v>
      </c>
      <c r="AY226" s="16" t="s">
        <v>148</v>
      </c>
      <c r="BE226" s="236">
        <f>IF(N226="základní",J226,0)</f>
        <v>0</v>
      </c>
      <c r="BF226" s="236">
        <f>IF(N226="snížená",J226,0)</f>
        <v>0</v>
      </c>
      <c r="BG226" s="236">
        <f>IF(N226="zákl. přenesená",J226,0)</f>
        <v>0</v>
      </c>
      <c r="BH226" s="236">
        <f>IF(N226="sníž. přenesená",J226,0)</f>
        <v>0</v>
      </c>
      <c r="BI226" s="236">
        <f>IF(N226="nulová",J226,0)</f>
        <v>0</v>
      </c>
      <c r="BJ226" s="16" t="s">
        <v>82</v>
      </c>
      <c r="BK226" s="236">
        <f>ROUND(I226*H226,2)</f>
        <v>0</v>
      </c>
      <c r="BL226" s="16" t="s">
        <v>221</v>
      </c>
      <c r="BM226" s="235" t="s">
        <v>926</v>
      </c>
    </row>
    <row r="227" s="2" customFormat="1">
      <c r="A227" s="37"/>
      <c r="B227" s="38"/>
      <c r="C227" s="39"/>
      <c r="D227" s="237" t="s">
        <v>158</v>
      </c>
      <c r="E227" s="39"/>
      <c r="F227" s="238" t="s">
        <v>420</v>
      </c>
      <c r="G227" s="39"/>
      <c r="H227" s="39"/>
      <c r="I227" s="239"/>
      <c r="J227" s="39"/>
      <c r="K227" s="39"/>
      <c r="L227" s="43"/>
      <c r="M227" s="240"/>
      <c r="N227" s="241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158</v>
      </c>
      <c r="AU227" s="16" t="s">
        <v>84</v>
      </c>
    </row>
    <row r="228" s="2" customFormat="1" ht="24.15" customHeight="1">
      <c r="A228" s="37"/>
      <c r="B228" s="38"/>
      <c r="C228" s="242" t="s">
        <v>156</v>
      </c>
      <c r="D228" s="242" t="s">
        <v>190</v>
      </c>
      <c r="E228" s="243" t="s">
        <v>423</v>
      </c>
      <c r="F228" s="244" t="s">
        <v>424</v>
      </c>
      <c r="G228" s="245" t="s">
        <v>186</v>
      </c>
      <c r="H228" s="246">
        <v>1</v>
      </c>
      <c r="I228" s="247"/>
      <c r="J228" s="248">
        <f>ROUND(I228*H228,2)</f>
        <v>0</v>
      </c>
      <c r="K228" s="244" t="s">
        <v>154</v>
      </c>
      <c r="L228" s="43"/>
      <c r="M228" s="249" t="s">
        <v>1</v>
      </c>
      <c r="N228" s="250" t="s">
        <v>40</v>
      </c>
      <c r="O228" s="90"/>
      <c r="P228" s="233">
        <f>O228*H228</f>
        <v>0</v>
      </c>
      <c r="Q228" s="233">
        <v>0</v>
      </c>
      <c r="R228" s="233">
        <f>Q228*H228</f>
        <v>0</v>
      </c>
      <c r="S228" s="233">
        <v>0</v>
      </c>
      <c r="T228" s="23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5" t="s">
        <v>221</v>
      </c>
      <c r="AT228" s="235" t="s">
        <v>190</v>
      </c>
      <c r="AU228" s="235" t="s">
        <v>84</v>
      </c>
      <c r="AY228" s="16" t="s">
        <v>148</v>
      </c>
      <c r="BE228" s="236">
        <f>IF(N228="základní",J228,0)</f>
        <v>0</v>
      </c>
      <c r="BF228" s="236">
        <f>IF(N228="snížená",J228,0)</f>
        <v>0</v>
      </c>
      <c r="BG228" s="236">
        <f>IF(N228="zákl. přenesená",J228,0)</f>
        <v>0</v>
      </c>
      <c r="BH228" s="236">
        <f>IF(N228="sníž. přenesená",J228,0)</f>
        <v>0</v>
      </c>
      <c r="BI228" s="236">
        <f>IF(N228="nulová",J228,0)</f>
        <v>0</v>
      </c>
      <c r="BJ228" s="16" t="s">
        <v>82</v>
      </c>
      <c r="BK228" s="236">
        <f>ROUND(I228*H228,2)</f>
        <v>0</v>
      </c>
      <c r="BL228" s="16" t="s">
        <v>221</v>
      </c>
      <c r="BM228" s="235" t="s">
        <v>927</v>
      </c>
    </row>
    <row r="229" s="2" customFormat="1">
      <c r="A229" s="37"/>
      <c r="B229" s="38"/>
      <c r="C229" s="39"/>
      <c r="D229" s="237" t="s">
        <v>158</v>
      </c>
      <c r="E229" s="39"/>
      <c r="F229" s="238" t="s">
        <v>424</v>
      </c>
      <c r="G229" s="39"/>
      <c r="H229" s="39"/>
      <c r="I229" s="239"/>
      <c r="J229" s="39"/>
      <c r="K229" s="39"/>
      <c r="L229" s="43"/>
      <c r="M229" s="240"/>
      <c r="N229" s="241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158</v>
      </c>
      <c r="AU229" s="16" t="s">
        <v>84</v>
      </c>
    </row>
    <row r="230" s="2" customFormat="1" ht="24.15" customHeight="1">
      <c r="A230" s="37"/>
      <c r="B230" s="38"/>
      <c r="C230" s="242" t="s">
        <v>483</v>
      </c>
      <c r="D230" s="242" t="s">
        <v>190</v>
      </c>
      <c r="E230" s="243" t="s">
        <v>427</v>
      </c>
      <c r="F230" s="244" t="s">
        <v>428</v>
      </c>
      <c r="G230" s="245" t="s">
        <v>186</v>
      </c>
      <c r="H230" s="246">
        <v>1</v>
      </c>
      <c r="I230" s="247"/>
      <c r="J230" s="248">
        <f>ROUND(I230*H230,2)</f>
        <v>0</v>
      </c>
      <c r="K230" s="244" t="s">
        <v>154</v>
      </c>
      <c r="L230" s="43"/>
      <c r="M230" s="249" t="s">
        <v>1</v>
      </c>
      <c r="N230" s="250" t="s">
        <v>40</v>
      </c>
      <c r="O230" s="90"/>
      <c r="P230" s="233">
        <f>O230*H230</f>
        <v>0</v>
      </c>
      <c r="Q230" s="233">
        <v>0</v>
      </c>
      <c r="R230" s="233">
        <f>Q230*H230</f>
        <v>0</v>
      </c>
      <c r="S230" s="233">
        <v>0</v>
      </c>
      <c r="T230" s="23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5" t="s">
        <v>221</v>
      </c>
      <c r="AT230" s="235" t="s">
        <v>190</v>
      </c>
      <c r="AU230" s="235" t="s">
        <v>84</v>
      </c>
      <c r="AY230" s="16" t="s">
        <v>148</v>
      </c>
      <c r="BE230" s="236">
        <f>IF(N230="základní",J230,0)</f>
        <v>0</v>
      </c>
      <c r="BF230" s="236">
        <f>IF(N230="snížená",J230,0)</f>
        <v>0</v>
      </c>
      <c r="BG230" s="236">
        <f>IF(N230="zákl. přenesená",J230,0)</f>
        <v>0</v>
      </c>
      <c r="BH230" s="236">
        <f>IF(N230="sníž. přenesená",J230,0)</f>
        <v>0</v>
      </c>
      <c r="BI230" s="236">
        <f>IF(N230="nulová",J230,0)</f>
        <v>0</v>
      </c>
      <c r="BJ230" s="16" t="s">
        <v>82</v>
      </c>
      <c r="BK230" s="236">
        <f>ROUND(I230*H230,2)</f>
        <v>0</v>
      </c>
      <c r="BL230" s="16" t="s">
        <v>221</v>
      </c>
      <c r="BM230" s="235" t="s">
        <v>928</v>
      </c>
    </row>
    <row r="231" s="2" customFormat="1">
      <c r="A231" s="37"/>
      <c r="B231" s="38"/>
      <c r="C231" s="39"/>
      <c r="D231" s="237" t="s">
        <v>158</v>
      </c>
      <c r="E231" s="39"/>
      <c r="F231" s="238" t="s">
        <v>428</v>
      </c>
      <c r="G231" s="39"/>
      <c r="H231" s="39"/>
      <c r="I231" s="239"/>
      <c r="J231" s="39"/>
      <c r="K231" s="39"/>
      <c r="L231" s="43"/>
      <c r="M231" s="240"/>
      <c r="N231" s="241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158</v>
      </c>
      <c r="AU231" s="16" t="s">
        <v>84</v>
      </c>
    </row>
    <row r="232" s="2" customFormat="1" ht="24.15" customHeight="1">
      <c r="A232" s="37"/>
      <c r="B232" s="38"/>
      <c r="C232" s="242" t="s">
        <v>316</v>
      </c>
      <c r="D232" s="242" t="s">
        <v>190</v>
      </c>
      <c r="E232" s="243" t="s">
        <v>430</v>
      </c>
      <c r="F232" s="244" t="s">
        <v>431</v>
      </c>
      <c r="G232" s="245" t="s">
        <v>186</v>
      </c>
      <c r="H232" s="246">
        <v>2</v>
      </c>
      <c r="I232" s="247"/>
      <c r="J232" s="248">
        <f>ROUND(I232*H232,2)</f>
        <v>0</v>
      </c>
      <c r="K232" s="244" t="s">
        <v>154</v>
      </c>
      <c r="L232" s="43"/>
      <c r="M232" s="249" t="s">
        <v>1</v>
      </c>
      <c r="N232" s="250" t="s">
        <v>40</v>
      </c>
      <c r="O232" s="90"/>
      <c r="P232" s="233">
        <f>O232*H232</f>
        <v>0</v>
      </c>
      <c r="Q232" s="233">
        <v>0</v>
      </c>
      <c r="R232" s="233">
        <f>Q232*H232</f>
        <v>0</v>
      </c>
      <c r="S232" s="233">
        <v>0</v>
      </c>
      <c r="T232" s="23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5" t="s">
        <v>221</v>
      </c>
      <c r="AT232" s="235" t="s">
        <v>190</v>
      </c>
      <c r="AU232" s="235" t="s">
        <v>84</v>
      </c>
      <c r="AY232" s="16" t="s">
        <v>148</v>
      </c>
      <c r="BE232" s="236">
        <f>IF(N232="základní",J232,0)</f>
        <v>0</v>
      </c>
      <c r="BF232" s="236">
        <f>IF(N232="snížená",J232,0)</f>
        <v>0</v>
      </c>
      <c r="BG232" s="236">
        <f>IF(N232="zákl. přenesená",J232,0)</f>
        <v>0</v>
      </c>
      <c r="BH232" s="236">
        <f>IF(N232="sníž. přenesená",J232,0)</f>
        <v>0</v>
      </c>
      <c r="BI232" s="236">
        <f>IF(N232="nulová",J232,0)</f>
        <v>0</v>
      </c>
      <c r="BJ232" s="16" t="s">
        <v>82</v>
      </c>
      <c r="BK232" s="236">
        <f>ROUND(I232*H232,2)</f>
        <v>0</v>
      </c>
      <c r="BL232" s="16" t="s">
        <v>221</v>
      </c>
      <c r="BM232" s="235" t="s">
        <v>929</v>
      </c>
    </row>
    <row r="233" s="2" customFormat="1">
      <c r="A233" s="37"/>
      <c r="B233" s="38"/>
      <c r="C233" s="39"/>
      <c r="D233" s="237" t="s">
        <v>158</v>
      </c>
      <c r="E233" s="39"/>
      <c r="F233" s="238" t="s">
        <v>431</v>
      </c>
      <c r="G233" s="39"/>
      <c r="H233" s="39"/>
      <c r="I233" s="239"/>
      <c r="J233" s="39"/>
      <c r="K233" s="39"/>
      <c r="L233" s="43"/>
      <c r="M233" s="240"/>
      <c r="N233" s="241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158</v>
      </c>
      <c r="AU233" s="16" t="s">
        <v>84</v>
      </c>
    </row>
    <row r="234" s="2" customFormat="1" ht="24.15" customHeight="1">
      <c r="A234" s="37"/>
      <c r="B234" s="38"/>
      <c r="C234" s="223" t="s">
        <v>488</v>
      </c>
      <c r="D234" s="223" t="s">
        <v>150</v>
      </c>
      <c r="E234" s="224" t="s">
        <v>438</v>
      </c>
      <c r="F234" s="225" t="s">
        <v>439</v>
      </c>
      <c r="G234" s="226" t="s">
        <v>186</v>
      </c>
      <c r="H234" s="227">
        <v>1</v>
      </c>
      <c r="I234" s="228"/>
      <c r="J234" s="229">
        <f>ROUND(I234*H234,2)</f>
        <v>0</v>
      </c>
      <c r="K234" s="225" t="s">
        <v>154</v>
      </c>
      <c r="L234" s="230"/>
      <c r="M234" s="231" t="s">
        <v>1</v>
      </c>
      <c r="N234" s="232" t="s">
        <v>40</v>
      </c>
      <c r="O234" s="90"/>
      <c r="P234" s="233">
        <f>O234*H234</f>
        <v>0</v>
      </c>
      <c r="Q234" s="233">
        <v>0</v>
      </c>
      <c r="R234" s="233">
        <f>Q234*H234</f>
        <v>0</v>
      </c>
      <c r="S234" s="233">
        <v>0</v>
      </c>
      <c r="T234" s="23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5" t="s">
        <v>187</v>
      </c>
      <c r="AT234" s="235" t="s">
        <v>150</v>
      </c>
      <c r="AU234" s="235" t="s">
        <v>84</v>
      </c>
      <c r="AY234" s="16" t="s">
        <v>148</v>
      </c>
      <c r="BE234" s="236">
        <f>IF(N234="základní",J234,0)</f>
        <v>0</v>
      </c>
      <c r="BF234" s="236">
        <f>IF(N234="snížená",J234,0)</f>
        <v>0</v>
      </c>
      <c r="BG234" s="236">
        <f>IF(N234="zákl. přenesená",J234,0)</f>
        <v>0</v>
      </c>
      <c r="BH234" s="236">
        <f>IF(N234="sníž. přenesená",J234,0)</f>
        <v>0</v>
      </c>
      <c r="BI234" s="236">
        <f>IF(N234="nulová",J234,0)</f>
        <v>0</v>
      </c>
      <c r="BJ234" s="16" t="s">
        <v>82</v>
      </c>
      <c r="BK234" s="236">
        <f>ROUND(I234*H234,2)</f>
        <v>0</v>
      </c>
      <c r="BL234" s="16" t="s">
        <v>187</v>
      </c>
      <c r="BM234" s="235" t="s">
        <v>930</v>
      </c>
    </row>
    <row r="235" s="2" customFormat="1">
      <c r="A235" s="37"/>
      <c r="B235" s="38"/>
      <c r="C235" s="39"/>
      <c r="D235" s="237" t="s">
        <v>158</v>
      </c>
      <c r="E235" s="39"/>
      <c r="F235" s="238" t="s">
        <v>439</v>
      </c>
      <c r="G235" s="39"/>
      <c r="H235" s="39"/>
      <c r="I235" s="239"/>
      <c r="J235" s="39"/>
      <c r="K235" s="39"/>
      <c r="L235" s="43"/>
      <c r="M235" s="240"/>
      <c r="N235" s="241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158</v>
      </c>
      <c r="AU235" s="16" t="s">
        <v>84</v>
      </c>
    </row>
    <row r="236" s="2" customFormat="1" ht="24.15" customHeight="1">
      <c r="A236" s="37"/>
      <c r="B236" s="38"/>
      <c r="C236" s="223" t="s">
        <v>155</v>
      </c>
      <c r="D236" s="223" t="s">
        <v>150</v>
      </c>
      <c r="E236" s="224" t="s">
        <v>442</v>
      </c>
      <c r="F236" s="225" t="s">
        <v>443</v>
      </c>
      <c r="G236" s="226" t="s">
        <v>186</v>
      </c>
      <c r="H236" s="227">
        <v>1</v>
      </c>
      <c r="I236" s="228"/>
      <c r="J236" s="229">
        <f>ROUND(I236*H236,2)</f>
        <v>0</v>
      </c>
      <c r="K236" s="225" t="s">
        <v>154</v>
      </c>
      <c r="L236" s="230"/>
      <c r="M236" s="231" t="s">
        <v>1</v>
      </c>
      <c r="N236" s="232" t="s">
        <v>40</v>
      </c>
      <c r="O236" s="90"/>
      <c r="P236" s="233">
        <f>O236*H236</f>
        <v>0</v>
      </c>
      <c r="Q236" s="233">
        <v>0</v>
      </c>
      <c r="R236" s="233">
        <f>Q236*H236</f>
        <v>0</v>
      </c>
      <c r="S236" s="233">
        <v>0</v>
      </c>
      <c r="T236" s="23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5" t="s">
        <v>187</v>
      </c>
      <c r="AT236" s="235" t="s">
        <v>150</v>
      </c>
      <c r="AU236" s="235" t="s">
        <v>84</v>
      </c>
      <c r="AY236" s="16" t="s">
        <v>148</v>
      </c>
      <c r="BE236" s="236">
        <f>IF(N236="základní",J236,0)</f>
        <v>0</v>
      </c>
      <c r="BF236" s="236">
        <f>IF(N236="snížená",J236,0)</f>
        <v>0</v>
      </c>
      <c r="BG236" s="236">
        <f>IF(N236="zákl. přenesená",J236,0)</f>
        <v>0</v>
      </c>
      <c r="BH236" s="236">
        <f>IF(N236="sníž. přenesená",J236,0)</f>
        <v>0</v>
      </c>
      <c r="BI236" s="236">
        <f>IF(N236="nulová",J236,0)</f>
        <v>0</v>
      </c>
      <c r="BJ236" s="16" t="s">
        <v>82</v>
      </c>
      <c r="BK236" s="236">
        <f>ROUND(I236*H236,2)</f>
        <v>0</v>
      </c>
      <c r="BL236" s="16" t="s">
        <v>187</v>
      </c>
      <c r="BM236" s="235" t="s">
        <v>931</v>
      </c>
    </row>
    <row r="237" s="2" customFormat="1">
      <c r="A237" s="37"/>
      <c r="B237" s="38"/>
      <c r="C237" s="39"/>
      <c r="D237" s="237" t="s">
        <v>158</v>
      </c>
      <c r="E237" s="39"/>
      <c r="F237" s="238" t="s">
        <v>443</v>
      </c>
      <c r="G237" s="39"/>
      <c r="H237" s="39"/>
      <c r="I237" s="239"/>
      <c r="J237" s="39"/>
      <c r="K237" s="39"/>
      <c r="L237" s="43"/>
      <c r="M237" s="240"/>
      <c r="N237" s="241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158</v>
      </c>
      <c r="AU237" s="16" t="s">
        <v>84</v>
      </c>
    </row>
    <row r="238" s="2" customFormat="1" ht="24.15" customHeight="1">
      <c r="A238" s="37"/>
      <c r="B238" s="38"/>
      <c r="C238" s="223" t="s">
        <v>366</v>
      </c>
      <c r="D238" s="223" t="s">
        <v>150</v>
      </c>
      <c r="E238" s="224" t="s">
        <v>446</v>
      </c>
      <c r="F238" s="225" t="s">
        <v>447</v>
      </c>
      <c r="G238" s="226" t="s">
        <v>186</v>
      </c>
      <c r="H238" s="227">
        <v>1</v>
      </c>
      <c r="I238" s="228"/>
      <c r="J238" s="229">
        <f>ROUND(I238*H238,2)</f>
        <v>0</v>
      </c>
      <c r="K238" s="225" t="s">
        <v>154</v>
      </c>
      <c r="L238" s="230"/>
      <c r="M238" s="231" t="s">
        <v>1</v>
      </c>
      <c r="N238" s="232" t="s">
        <v>40</v>
      </c>
      <c r="O238" s="90"/>
      <c r="P238" s="233">
        <f>O238*H238</f>
        <v>0</v>
      </c>
      <c r="Q238" s="233">
        <v>0</v>
      </c>
      <c r="R238" s="233">
        <f>Q238*H238</f>
        <v>0</v>
      </c>
      <c r="S238" s="233">
        <v>0</v>
      </c>
      <c r="T238" s="23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5" t="s">
        <v>187</v>
      </c>
      <c r="AT238" s="235" t="s">
        <v>150</v>
      </c>
      <c r="AU238" s="235" t="s">
        <v>84</v>
      </c>
      <c r="AY238" s="16" t="s">
        <v>148</v>
      </c>
      <c r="BE238" s="236">
        <f>IF(N238="základní",J238,0)</f>
        <v>0</v>
      </c>
      <c r="BF238" s="236">
        <f>IF(N238="snížená",J238,0)</f>
        <v>0</v>
      </c>
      <c r="BG238" s="236">
        <f>IF(N238="zákl. přenesená",J238,0)</f>
        <v>0</v>
      </c>
      <c r="BH238" s="236">
        <f>IF(N238="sníž. přenesená",J238,0)</f>
        <v>0</v>
      </c>
      <c r="BI238" s="236">
        <f>IF(N238="nulová",J238,0)</f>
        <v>0</v>
      </c>
      <c r="BJ238" s="16" t="s">
        <v>82</v>
      </c>
      <c r="BK238" s="236">
        <f>ROUND(I238*H238,2)</f>
        <v>0</v>
      </c>
      <c r="BL238" s="16" t="s">
        <v>187</v>
      </c>
      <c r="BM238" s="235" t="s">
        <v>932</v>
      </c>
    </row>
    <row r="239" s="2" customFormat="1">
      <c r="A239" s="37"/>
      <c r="B239" s="38"/>
      <c r="C239" s="39"/>
      <c r="D239" s="237" t="s">
        <v>158</v>
      </c>
      <c r="E239" s="39"/>
      <c r="F239" s="238" t="s">
        <v>447</v>
      </c>
      <c r="G239" s="39"/>
      <c r="H239" s="39"/>
      <c r="I239" s="239"/>
      <c r="J239" s="39"/>
      <c r="K239" s="39"/>
      <c r="L239" s="43"/>
      <c r="M239" s="240"/>
      <c r="N239" s="241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158</v>
      </c>
      <c r="AU239" s="16" t="s">
        <v>84</v>
      </c>
    </row>
    <row r="240" s="2" customFormat="1" ht="24.15" customHeight="1">
      <c r="A240" s="37"/>
      <c r="B240" s="38"/>
      <c r="C240" s="223" t="s">
        <v>823</v>
      </c>
      <c r="D240" s="223" t="s">
        <v>150</v>
      </c>
      <c r="E240" s="224" t="s">
        <v>450</v>
      </c>
      <c r="F240" s="225" t="s">
        <v>451</v>
      </c>
      <c r="G240" s="226" t="s">
        <v>186</v>
      </c>
      <c r="H240" s="227">
        <v>1</v>
      </c>
      <c r="I240" s="228"/>
      <c r="J240" s="229">
        <f>ROUND(I240*H240,2)</f>
        <v>0</v>
      </c>
      <c r="K240" s="225" t="s">
        <v>154</v>
      </c>
      <c r="L240" s="230"/>
      <c r="M240" s="231" t="s">
        <v>1</v>
      </c>
      <c r="N240" s="232" t="s">
        <v>40</v>
      </c>
      <c r="O240" s="90"/>
      <c r="P240" s="233">
        <f>O240*H240</f>
        <v>0</v>
      </c>
      <c r="Q240" s="233">
        <v>0</v>
      </c>
      <c r="R240" s="233">
        <f>Q240*H240</f>
        <v>0</v>
      </c>
      <c r="S240" s="233">
        <v>0</v>
      </c>
      <c r="T240" s="23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5" t="s">
        <v>187</v>
      </c>
      <c r="AT240" s="235" t="s">
        <v>150</v>
      </c>
      <c r="AU240" s="235" t="s">
        <v>84</v>
      </c>
      <c r="AY240" s="16" t="s">
        <v>148</v>
      </c>
      <c r="BE240" s="236">
        <f>IF(N240="základní",J240,0)</f>
        <v>0</v>
      </c>
      <c r="BF240" s="236">
        <f>IF(N240="snížená",J240,0)</f>
        <v>0</v>
      </c>
      <c r="BG240" s="236">
        <f>IF(N240="zákl. přenesená",J240,0)</f>
        <v>0</v>
      </c>
      <c r="BH240" s="236">
        <f>IF(N240="sníž. přenesená",J240,0)</f>
        <v>0</v>
      </c>
      <c r="BI240" s="236">
        <f>IF(N240="nulová",J240,0)</f>
        <v>0</v>
      </c>
      <c r="BJ240" s="16" t="s">
        <v>82</v>
      </c>
      <c r="BK240" s="236">
        <f>ROUND(I240*H240,2)</f>
        <v>0</v>
      </c>
      <c r="BL240" s="16" t="s">
        <v>187</v>
      </c>
      <c r="BM240" s="235" t="s">
        <v>933</v>
      </c>
    </row>
    <row r="241" s="2" customFormat="1">
      <c r="A241" s="37"/>
      <c r="B241" s="38"/>
      <c r="C241" s="39"/>
      <c r="D241" s="237" t="s">
        <v>158</v>
      </c>
      <c r="E241" s="39"/>
      <c r="F241" s="238" t="s">
        <v>451</v>
      </c>
      <c r="G241" s="39"/>
      <c r="H241" s="39"/>
      <c r="I241" s="239"/>
      <c r="J241" s="39"/>
      <c r="K241" s="39"/>
      <c r="L241" s="43"/>
      <c r="M241" s="240"/>
      <c r="N241" s="241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158</v>
      </c>
      <c r="AU241" s="16" t="s">
        <v>84</v>
      </c>
    </row>
    <row r="242" s="2" customFormat="1" ht="33" customHeight="1">
      <c r="A242" s="37"/>
      <c r="B242" s="38"/>
      <c r="C242" s="223" t="s">
        <v>374</v>
      </c>
      <c r="D242" s="223" t="s">
        <v>150</v>
      </c>
      <c r="E242" s="224" t="s">
        <v>454</v>
      </c>
      <c r="F242" s="225" t="s">
        <v>455</v>
      </c>
      <c r="G242" s="226" t="s">
        <v>456</v>
      </c>
      <c r="H242" s="227">
        <v>1</v>
      </c>
      <c r="I242" s="228"/>
      <c r="J242" s="229">
        <f>ROUND(I242*H242,2)</f>
        <v>0</v>
      </c>
      <c r="K242" s="225" t="s">
        <v>154</v>
      </c>
      <c r="L242" s="230"/>
      <c r="M242" s="231" t="s">
        <v>1</v>
      </c>
      <c r="N242" s="232" t="s">
        <v>40</v>
      </c>
      <c r="O242" s="90"/>
      <c r="P242" s="233">
        <f>O242*H242</f>
        <v>0</v>
      </c>
      <c r="Q242" s="233">
        <v>0</v>
      </c>
      <c r="R242" s="233">
        <f>Q242*H242</f>
        <v>0</v>
      </c>
      <c r="S242" s="233">
        <v>0</v>
      </c>
      <c r="T242" s="23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5" t="s">
        <v>187</v>
      </c>
      <c r="AT242" s="235" t="s">
        <v>150</v>
      </c>
      <c r="AU242" s="235" t="s">
        <v>84</v>
      </c>
      <c r="AY242" s="16" t="s">
        <v>148</v>
      </c>
      <c r="BE242" s="236">
        <f>IF(N242="základní",J242,0)</f>
        <v>0</v>
      </c>
      <c r="BF242" s="236">
        <f>IF(N242="snížená",J242,0)</f>
        <v>0</v>
      </c>
      <c r="BG242" s="236">
        <f>IF(N242="zákl. přenesená",J242,0)</f>
        <v>0</v>
      </c>
      <c r="BH242" s="236">
        <f>IF(N242="sníž. přenesená",J242,0)</f>
        <v>0</v>
      </c>
      <c r="BI242" s="236">
        <f>IF(N242="nulová",J242,0)</f>
        <v>0</v>
      </c>
      <c r="BJ242" s="16" t="s">
        <v>82</v>
      </c>
      <c r="BK242" s="236">
        <f>ROUND(I242*H242,2)</f>
        <v>0</v>
      </c>
      <c r="BL242" s="16" t="s">
        <v>187</v>
      </c>
      <c r="BM242" s="235" t="s">
        <v>934</v>
      </c>
    </row>
    <row r="243" s="2" customFormat="1">
      <c r="A243" s="37"/>
      <c r="B243" s="38"/>
      <c r="C243" s="39"/>
      <c r="D243" s="237" t="s">
        <v>158</v>
      </c>
      <c r="E243" s="39"/>
      <c r="F243" s="238" t="s">
        <v>455</v>
      </c>
      <c r="G243" s="39"/>
      <c r="H243" s="39"/>
      <c r="I243" s="239"/>
      <c r="J243" s="39"/>
      <c r="K243" s="39"/>
      <c r="L243" s="43"/>
      <c r="M243" s="240"/>
      <c r="N243" s="241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158</v>
      </c>
      <c r="AU243" s="16" t="s">
        <v>84</v>
      </c>
    </row>
    <row r="244" s="2" customFormat="1" ht="24.15" customHeight="1">
      <c r="A244" s="37"/>
      <c r="B244" s="38"/>
      <c r="C244" s="223" t="s">
        <v>378</v>
      </c>
      <c r="D244" s="223" t="s">
        <v>150</v>
      </c>
      <c r="E244" s="224" t="s">
        <v>459</v>
      </c>
      <c r="F244" s="225" t="s">
        <v>460</v>
      </c>
      <c r="G244" s="226" t="s">
        <v>186</v>
      </c>
      <c r="H244" s="227">
        <v>1</v>
      </c>
      <c r="I244" s="228"/>
      <c r="J244" s="229">
        <f>ROUND(I244*H244,2)</f>
        <v>0</v>
      </c>
      <c r="K244" s="225" t="s">
        <v>154</v>
      </c>
      <c r="L244" s="230"/>
      <c r="M244" s="231" t="s">
        <v>1</v>
      </c>
      <c r="N244" s="232" t="s">
        <v>40</v>
      </c>
      <c r="O244" s="90"/>
      <c r="P244" s="233">
        <f>O244*H244</f>
        <v>0</v>
      </c>
      <c r="Q244" s="233">
        <v>0</v>
      </c>
      <c r="R244" s="233">
        <f>Q244*H244</f>
        <v>0</v>
      </c>
      <c r="S244" s="233">
        <v>0</v>
      </c>
      <c r="T244" s="23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5" t="s">
        <v>187</v>
      </c>
      <c r="AT244" s="235" t="s">
        <v>150</v>
      </c>
      <c r="AU244" s="235" t="s">
        <v>84</v>
      </c>
      <c r="AY244" s="16" t="s">
        <v>148</v>
      </c>
      <c r="BE244" s="236">
        <f>IF(N244="základní",J244,0)</f>
        <v>0</v>
      </c>
      <c r="BF244" s="236">
        <f>IF(N244="snížená",J244,0)</f>
        <v>0</v>
      </c>
      <c r="BG244" s="236">
        <f>IF(N244="zákl. přenesená",J244,0)</f>
        <v>0</v>
      </c>
      <c r="BH244" s="236">
        <f>IF(N244="sníž. přenesená",J244,0)</f>
        <v>0</v>
      </c>
      <c r="BI244" s="236">
        <f>IF(N244="nulová",J244,0)</f>
        <v>0</v>
      </c>
      <c r="BJ244" s="16" t="s">
        <v>82</v>
      </c>
      <c r="BK244" s="236">
        <f>ROUND(I244*H244,2)</f>
        <v>0</v>
      </c>
      <c r="BL244" s="16" t="s">
        <v>187</v>
      </c>
      <c r="BM244" s="235" t="s">
        <v>935</v>
      </c>
    </row>
    <row r="245" s="2" customFormat="1">
      <c r="A245" s="37"/>
      <c r="B245" s="38"/>
      <c r="C245" s="39"/>
      <c r="D245" s="237" t="s">
        <v>158</v>
      </c>
      <c r="E245" s="39"/>
      <c r="F245" s="238" t="s">
        <v>460</v>
      </c>
      <c r="G245" s="39"/>
      <c r="H245" s="39"/>
      <c r="I245" s="239"/>
      <c r="J245" s="39"/>
      <c r="K245" s="39"/>
      <c r="L245" s="43"/>
      <c r="M245" s="240"/>
      <c r="N245" s="241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158</v>
      </c>
      <c r="AU245" s="16" t="s">
        <v>84</v>
      </c>
    </row>
    <row r="246" s="2" customFormat="1" ht="24.15" customHeight="1">
      <c r="A246" s="37"/>
      <c r="B246" s="38"/>
      <c r="C246" s="223" t="s">
        <v>394</v>
      </c>
      <c r="D246" s="223" t="s">
        <v>150</v>
      </c>
      <c r="E246" s="224" t="s">
        <v>467</v>
      </c>
      <c r="F246" s="225" t="s">
        <v>468</v>
      </c>
      <c r="G246" s="226" t="s">
        <v>186</v>
      </c>
      <c r="H246" s="227">
        <v>1</v>
      </c>
      <c r="I246" s="228"/>
      <c r="J246" s="229">
        <f>ROUND(I246*H246,2)</f>
        <v>0</v>
      </c>
      <c r="K246" s="225" t="s">
        <v>154</v>
      </c>
      <c r="L246" s="230"/>
      <c r="M246" s="231" t="s">
        <v>1</v>
      </c>
      <c r="N246" s="232" t="s">
        <v>40</v>
      </c>
      <c r="O246" s="90"/>
      <c r="P246" s="233">
        <f>O246*H246</f>
        <v>0</v>
      </c>
      <c r="Q246" s="233">
        <v>0</v>
      </c>
      <c r="R246" s="233">
        <f>Q246*H246</f>
        <v>0</v>
      </c>
      <c r="S246" s="233">
        <v>0</v>
      </c>
      <c r="T246" s="23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5" t="s">
        <v>187</v>
      </c>
      <c r="AT246" s="235" t="s">
        <v>150</v>
      </c>
      <c r="AU246" s="235" t="s">
        <v>84</v>
      </c>
      <c r="AY246" s="16" t="s">
        <v>148</v>
      </c>
      <c r="BE246" s="236">
        <f>IF(N246="základní",J246,0)</f>
        <v>0</v>
      </c>
      <c r="BF246" s="236">
        <f>IF(N246="snížená",J246,0)</f>
        <v>0</v>
      </c>
      <c r="BG246" s="236">
        <f>IF(N246="zákl. přenesená",J246,0)</f>
        <v>0</v>
      </c>
      <c r="BH246" s="236">
        <f>IF(N246="sníž. přenesená",J246,0)</f>
        <v>0</v>
      </c>
      <c r="BI246" s="236">
        <f>IF(N246="nulová",J246,0)</f>
        <v>0</v>
      </c>
      <c r="BJ246" s="16" t="s">
        <v>82</v>
      </c>
      <c r="BK246" s="236">
        <f>ROUND(I246*H246,2)</f>
        <v>0</v>
      </c>
      <c r="BL246" s="16" t="s">
        <v>187</v>
      </c>
      <c r="BM246" s="235" t="s">
        <v>936</v>
      </c>
    </row>
    <row r="247" s="2" customFormat="1">
      <c r="A247" s="37"/>
      <c r="B247" s="38"/>
      <c r="C247" s="39"/>
      <c r="D247" s="237" t="s">
        <v>158</v>
      </c>
      <c r="E247" s="39"/>
      <c r="F247" s="238" t="s">
        <v>468</v>
      </c>
      <c r="G247" s="39"/>
      <c r="H247" s="39"/>
      <c r="I247" s="239"/>
      <c r="J247" s="39"/>
      <c r="K247" s="39"/>
      <c r="L247" s="43"/>
      <c r="M247" s="240"/>
      <c r="N247" s="241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158</v>
      </c>
      <c r="AU247" s="16" t="s">
        <v>84</v>
      </c>
    </row>
    <row r="248" s="12" customFormat="1" ht="25.92" customHeight="1">
      <c r="A248" s="12"/>
      <c r="B248" s="209"/>
      <c r="C248" s="210"/>
      <c r="D248" s="211" t="s">
        <v>74</v>
      </c>
      <c r="E248" s="212" t="s">
        <v>493</v>
      </c>
      <c r="F248" s="212" t="s">
        <v>937</v>
      </c>
      <c r="G248" s="210"/>
      <c r="H248" s="210"/>
      <c r="I248" s="213"/>
      <c r="J248" s="214">
        <f>BK248</f>
        <v>0</v>
      </c>
      <c r="K248" s="210"/>
      <c r="L248" s="215"/>
      <c r="M248" s="216"/>
      <c r="N248" s="217"/>
      <c r="O248" s="217"/>
      <c r="P248" s="218">
        <f>SUM(P249:P266)</f>
        <v>0</v>
      </c>
      <c r="Q248" s="217"/>
      <c r="R248" s="218">
        <f>SUM(R249:R266)</f>
        <v>0</v>
      </c>
      <c r="S248" s="217"/>
      <c r="T248" s="219">
        <f>SUM(T249:T266)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0" t="s">
        <v>82</v>
      </c>
      <c r="AT248" s="221" t="s">
        <v>74</v>
      </c>
      <c r="AU248" s="221" t="s">
        <v>75</v>
      </c>
      <c r="AY248" s="220" t="s">
        <v>148</v>
      </c>
      <c r="BK248" s="222">
        <f>SUM(BK249:BK266)</f>
        <v>0</v>
      </c>
    </row>
    <row r="249" s="2" customFormat="1" ht="16.5" customHeight="1">
      <c r="A249" s="37"/>
      <c r="B249" s="38"/>
      <c r="C249" s="242" t="s">
        <v>386</v>
      </c>
      <c r="D249" s="242" t="s">
        <v>190</v>
      </c>
      <c r="E249" s="243" t="s">
        <v>687</v>
      </c>
      <c r="F249" s="244" t="s">
        <v>688</v>
      </c>
      <c r="G249" s="245" t="s">
        <v>186</v>
      </c>
      <c r="H249" s="246">
        <v>50</v>
      </c>
      <c r="I249" s="247"/>
      <c r="J249" s="248">
        <f>ROUND(I249*H249,2)</f>
        <v>0</v>
      </c>
      <c r="K249" s="244" t="s">
        <v>154</v>
      </c>
      <c r="L249" s="43"/>
      <c r="M249" s="249" t="s">
        <v>1</v>
      </c>
      <c r="N249" s="250" t="s">
        <v>40</v>
      </c>
      <c r="O249" s="90"/>
      <c r="P249" s="233">
        <f>O249*H249</f>
        <v>0</v>
      </c>
      <c r="Q249" s="233">
        <v>0</v>
      </c>
      <c r="R249" s="233">
        <f>Q249*H249</f>
        <v>0</v>
      </c>
      <c r="S249" s="233">
        <v>0</v>
      </c>
      <c r="T249" s="23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5" t="s">
        <v>156</v>
      </c>
      <c r="AT249" s="235" t="s">
        <v>190</v>
      </c>
      <c r="AU249" s="235" t="s">
        <v>82</v>
      </c>
      <c r="AY249" s="16" t="s">
        <v>148</v>
      </c>
      <c r="BE249" s="236">
        <f>IF(N249="základní",J249,0)</f>
        <v>0</v>
      </c>
      <c r="BF249" s="236">
        <f>IF(N249="snížená",J249,0)</f>
        <v>0</v>
      </c>
      <c r="BG249" s="236">
        <f>IF(N249="zákl. přenesená",J249,0)</f>
        <v>0</v>
      </c>
      <c r="BH249" s="236">
        <f>IF(N249="sníž. přenesená",J249,0)</f>
        <v>0</v>
      </c>
      <c r="BI249" s="236">
        <f>IF(N249="nulová",J249,0)</f>
        <v>0</v>
      </c>
      <c r="BJ249" s="16" t="s">
        <v>82</v>
      </c>
      <c r="BK249" s="236">
        <f>ROUND(I249*H249,2)</f>
        <v>0</v>
      </c>
      <c r="BL249" s="16" t="s">
        <v>156</v>
      </c>
      <c r="BM249" s="235" t="s">
        <v>938</v>
      </c>
    </row>
    <row r="250" s="2" customFormat="1">
      <c r="A250" s="37"/>
      <c r="B250" s="38"/>
      <c r="C250" s="39"/>
      <c r="D250" s="237" t="s">
        <v>158</v>
      </c>
      <c r="E250" s="39"/>
      <c r="F250" s="238" t="s">
        <v>690</v>
      </c>
      <c r="G250" s="39"/>
      <c r="H250" s="39"/>
      <c r="I250" s="239"/>
      <c r="J250" s="39"/>
      <c r="K250" s="39"/>
      <c r="L250" s="43"/>
      <c r="M250" s="240"/>
      <c r="N250" s="241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158</v>
      </c>
      <c r="AU250" s="16" t="s">
        <v>82</v>
      </c>
    </row>
    <row r="251" s="2" customFormat="1" ht="24.15" customHeight="1">
      <c r="A251" s="37"/>
      <c r="B251" s="38"/>
      <c r="C251" s="242" t="s">
        <v>390</v>
      </c>
      <c r="D251" s="242" t="s">
        <v>190</v>
      </c>
      <c r="E251" s="243" t="s">
        <v>692</v>
      </c>
      <c r="F251" s="244" t="s">
        <v>693</v>
      </c>
      <c r="G251" s="245" t="s">
        <v>186</v>
      </c>
      <c r="H251" s="246">
        <v>40</v>
      </c>
      <c r="I251" s="247"/>
      <c r="J251" s="248">
        <f>ROUND(I251*H251,2)</f>
        <v>0</v>
      </c>
      <c r="K251" s="244" t="s">
        <v>154</v>
      </c>
      <c r="L251" s="43"/>
      <c r="M251" s="249" t="s">
        <v>1</v>
      </c>
      <c r="N251" s="250" t="s">
        <v>40</v>
      </c>
      <c r="O251" s="90"/>
      <c r="P251" s="233">
        <f>O251*H251</f>
        <v>0</v>
      </c>
      <c r="Q251" s="233">
        <v>0</v>
      </c>
      <c r="R251" s="233">
        <f>Q251*H251</f>
        <v>0</v>
      </c>
      <c r="S251" s="233">
        <v>0</v>
      </c>
      <c r="T251" s="23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5" t="s">
        <v>156</v>
      </c>
      <c r="AT251" s="235" t="s">
        <v>190</v>
      </c>
      <c r="AU251" s="235" t="s">
        <v>82</v>
      </c>
      <c r="AY251" s="16" t="s">
        <v>148</v>
      </c>
      <c r="BE251" s="236">
        <f>IF(N251="základní",J251,0)</f>
        <v>0</v>
      </c>
      <c r="BF251" s="236">
        <f>IF(N251="snížená",J251,0)</f>
        <v>0</v>
      </c>
      <c r="BG251" s="236">
        <f>IF(N251="zákl. přenesená",J251,0)</f>
        <v>0</v>
      </c>
      <c r="BH251" s="236">
        <f>IF(N251="sníž. přenesená",J251,0)</f>
        <v>0</v>
      </c>
      <c r="BI251" s="236">
        <f>IF(N251="nulová",J251,0)</f>
        <v>0</v>
      </c>
      <c r="BJ251" s="16" t="s">
        <v>82</v>
      </c>
      <c r="BK251" s="236">
        <f>ROUND(I251*H251,2)</f>
        <v>0</v>
      </c>
      <c r="BL251" s="16" t="s">
        <v>156</v>
      </c>
      <c r="BM251" s="235" t="s">
        <v>939</v>
      </c>
    </row>
    <row r="252" s="2" customFormat="1">
      <c r="A252" s="37"/>
      <c r="B252" s="38"/>
      <c r="C252" s="39"/>
      <c r="D252" s="237" t="s">
        <v>158</v>
      </c>
      <c r="E252" s="39"/>
      <c r="F252" s="238" t="s">
        <v>695</v>
      </c>
      <c r="G252" s="39"/>
      <c r="H252" s="39"/>
      <c r="I252" s="239"/>
      <c r="J252" s="39"/>
      <c r="K252" s="39"/>
      <c r="L252" s="43"/>
      <c r="M252" s="240"/>
      <c r="N252" s="241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158</v>
      </c>
      <c r="AU252" s="16" t="s">
        <v>82</v>
      </c>
    </row>
    <row r="253" s="2" customFormat="1" ht="16.5" customHeight="1">
      <c r="A253" s="37"/>
      <c r="B253" s="38"/>
      <c r="C253" s="223" t="s">
        <v>940</v>
      </c>
      <c r="D253" s="223" t="s">
        <v>150</v>
      </c>
      <c r="E253" s="224" t="s">
        <v>941</v>
      </c>
      <c r="F253" s="225" t="s">
        <v>942</v>
      </c>
      <c r="G253" s="226" t="s">
        <v>186</v>
      </c>
      <c r="H253" s="227">
        <v>1</v>
      </c>
      <c r="I253" s="228"/>
      <c r="J253" s="229">
        <f>ROUND(I253*H253,2)</f>
        <v>0</v>
      </c>
      <c r="K253" s="225" t="s">
        <v>154</v>
      </c>
      <c r="L253" s="230"/>
      <c r="M253" s="231" t="s">
        <v>1</v>
      </c>
      <c r="N253" s="232" t="s">
        <v>40</v>
      </c>
      <c r="O253" s="90"/>
      <c r="P253" s="233">
        <f>O253*H253</f>
        <v>0</v>
      </c>
      <c r="Q253" s="233">
        <v>0</v>
      </c>
      <c r="R253" s="233">
        <f>Q253*H253</f>
        <v>0</v>
      </c>
      <c r="S253" s="233">
        <v>0</v>
      </c>
      <c r="T253" s="23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5" t="s">
        <v>155</v>
      </c>
      <c r="AT253" s="235" t="s">
        <v>150</v>
      </c>
      <c r="AU253" s="235" t="s">
        <v>82</v>
      </c>
      <c r="AY253" s="16" t="s">
        <v>148</v>
      </c>
      <c r="BE253" s="236">
        <f>IF(N253="základní",J253,0)</f>
        <v>0</v>
      </c>
      <c r="BF253" s="236">
        <f>IF(N253="snížená",J253,0)</f>
        <v>0</v>
      </c>
      <c r="BG253" s="236">
        <f>IF(N253="zákl. přenesená",J253,0)</f>
        <v>0</v>
      </c>
      <c r="BH253" s="236">
        <f>IF(N253="sníž. přenesená",J253,0)</f>
        <v>0</v>
      </c>
      <c r="BI253" s="236">
        <f>IF(N253="nulová",J253,0)</f>
        <v>0</v>
      </c>
      <c r="BJ253" s="16" t="s">
        <v>82</v>
      </c>
      <c r="BK253" s="236">
        <f>ROUND(I253*H253,2)</f>
        <v>0</v>
      </c>
      <c r="BL253" s="16" t="s">
        <v>156</v>
      </c>
      <c r="BM253" s="235" t="s">
        <v>943</v>
      </c>
    </row>
    <row r="254" s="2" customFormat="1">
      <c r="A254" s="37"/>
      <c r="B254" s="38"/>
      <c r="C254" s="39"/>
      <c r="D254" s="237" t="s">
        <v>158</v>
      </c>
      <c r="E254" s="39"/>
      <c r="F254" s="238" t="s">
        <v>942</v>
      </c>
      <c r="G254" s="39"/>
      <c r="H254" s="39"/>
      <c r="I254" s="239"/>
      <c r="J254" s="39"/>
      <c r="K254" s="39"/>
      <c r="L254" s="43"/>
      <c r="M254" s="240"/>
      <c r="N254" s="241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158</v>
      </c>
      <c r="AU254" s="16" t="s">
        <v>82</v>
      </c>
    </row>
    <row r="255" s="2" customFormat="1" ht="21.75" customHeight="1">
      <c r="A255" s="37"/>
      <c r="B255" s="38"/>
      <c r="C255" s="223" t="s">
        <v>944</v>
      </c>
      <c r="D255" s="223" t="s">
        <v>150</v>
      </c>
      <c r="E255" s="224" t="s">
        <v>945</v>
      </c>
      <c r="F255" s="225" t="s">
        <v>946</v>
      </c>
      <c r="G255" s="226" t="s">
        <v>186</v>
      </c>
      <c r="H255" s="227">
        <v>1</v>
      </c>
      <c r="I255" s="228"/>
      <c r="J255" s="229">
        <f>ROUND(I255*H255,2)</f>
        <v>0</v>
      </c>
      <c r="K255" s="225" t="s">
        <v>154</v>
      </c>
      <c r="L255" s="230"/>
      <c r="M255" s="231" t="s">
        <v>1</v>
      </c>
      <c r="N255" s="232" t="s">
        <v>40</v>
      </c>
      <c r="O255" s="90"/>
      <c r="P255" s="233">
        <f>O255*H255</f>
        <v>0</v>
      </c>
      <c r="Q255" s="233">
        <v>0</v>
      </c>
      <c r="R255" s="233">
        <f>Q255*H255</f>
        <v>0</v>
      </c>
      <c r="S255" s="233">
        <v>0</v>
      </c>
      <c r="T255" s="23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5" t="s">
        <v>155</v>
      </c>
      <c r="AT255" s="235" t="s">
        <v>150</v>
      </c>
      <c r="AU255" s="235" t="s">
        <v>82</v>
      </c>
      <c r="AY255" s="16" t="s">
        <v>148</v>
      </c>
      <c r="BE255" s="236">
        <f>IF(N255="základní",J255,0)</f>
        <v>0</v>
      </c>
      <c r="BF255" s="236">
        <f>IF(N255="snížená",J255,0)</f>
        <v>0</v>
      </c>
      <c r="BG255" s="236">
        <f>IF(N255="zákl. přenesená",J255,0)</f>
        <v>0</v>
      </c>
      <c r="BH255" s="236">
        <f>IF(N255="sníž. přenesená",J255,0)</f>
        <v>0</v>
      </c>
      <c r="BI255" s="236">
        <f>IF(N255="nulová",J255,0)</f>
        <v>0</v>
      </c>
      <c r="BJ255" s="16" t="s">
        <v>82</v>
      </c>
      <c r="BK255" s="236">
        <f>ROUND(I255*H255,2)</f>
        <v>0</v>
      </c>
      <c r="BL255" s="16" t="s">
        <v>156</v>
      </c>
      <c r="BM255" s="235" t="s">
        <v>947</v>
      </c>
    </row>
    <row r="256" s="2" customFormat="1">
      <c r="A256" s="37"/>
      <c r="B256" s="38"/>
      <c r="C256" s="39"/>
      <c r="D256" s="237" t="s">
        <v>158</v>
      </c>
      <c r="E256" s="39"/>
      <c r="F256" s="238" t="s">
        <v>946</v>
      </c>
      <c r="G256" s="39"/>
      <c r="H256" s="39"/>
      <c r="I256" s="239"/>
      <c r="J256" s="39"/>
      <c r="K256" s="39"/>
      <c r="L256" s="43"/>
      <c r="M256" s="240"/>
      <c r="N256" s="241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158</v>
      </c>
      <c r="AU256" s="16" t="s">
        <v>82</v>
      </c>
    </row>
    <row r="257" s="2" customFormat="1" ht="21.75" customHeight="1">
      <c r="A257" s="37"/>
      <c r="B257" s="38"/>
      <c r="C257" s="242" t="s">
        <v>323</v>
      </c>
      <c r="D257" s="242" t="s">
        <v>190</v>
      </c>
      <c r="E257" s="243" t="s">
        <v>948</v>
      </c>
      <c r="F257" s="244" t="s">
        <v>949</v>
      </c>
      <c r="G257" s="245" t="s">
        <v>186</v>
      </c>
      <c r="H257" s="246">
        <v>1</v>
      </c>
      <c r="I257" s="247"/>
      <c r="J257" s="248">
        <f>ROUND(I257*H257,2)</f>
        <v>0</v>
      </c>
      <c r="K257" s="244" t="s">
        <v>154</v>
      </c>
      <c r="L257" s="43"/>
      <c r="M257" s="249" t="s">
        <v>1</v>
      </c>
      <c r="N257" s="250" t="s">
        <v>40</v>
      </c>
      <c r="O257" s="90"/>
      <c r="P257" s="233">
        <f>O257*H257</f>
        <v>0</v>
      </c>
      <c r="Q257" s="233">
        <v>0</v>
      </c>
      <c r="R257" s="233">
        <f>Q257*H257</f>
        <v>0</v>
      </c>
      <c r="S257" s="233">
        <v>0</v>
      </c>
      <c r="T257" s="23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5" t="s">
        <v>156</v>
      </c>
      <c r="AT257" s="235" t="s">
        <v>190</v>
      </c>
      <c r="AU257" s="235" t="s">
        <v>82</v>
      </c>
      <c r="AY257" s="16" t="s">
        <v>148</v>
      </c>
      <c r="BE257" s="236">
        <f>IF(N257="základní",J257,0)</f>
        <v>0</v>
      </c>
      <c r="BF257" s="236">
        <f>IF(N257="snížená",J257,0)</f>
        <v>0</v>
      </c>
      <c r="BG257" s="236">
        <f>IF(N257="zákl. přenesená",J257,0)</f>
        <v>0</v>
      </c>
      <c r="BH257" s="236">
        <f>IF(N257="sníž. přenesená",J257,0)</f>
        <v>0</v>
      </c>
      <c r="BI257" s="236">
        <f>IF(N257="nulová",J257,0)</f>
        <v>0</v>
      </c>
      <c r="BJ257" s="16" t="s">
        <v>82</v>
      </c>
      <c r="BK257" s="236">
        <f>ROUND(I257*H257,2)</f>
        <v>0</v>
      </c>
      <c r="BL257" s="16" t="s">
        <v>156</v>
      </c>
      <c r="BM257" s="235" t="s">
        <v>950</v>
      </c>
    </row>
    <row r="258" s="2" customFormat="1">
      <c r="A258" s="37"/>
      <c r="B258" s="38"/>
      <c r="C258" s="39"/>
      <c r="D258" s="237" t="s">
        <v>158</v>
      </c>
      <c r="E258" s="39"/>
      <c r="F258" s="238" t="s">
        <v>951</v>
      </c>
      <c r="G258" s="39"/>
      <c r="H258" s="39"/>
      <c r="I258" s="239"/>
      <c r="J258" s="39"/>
      <c r="K258" s="39"/>
      <c r="L258" s="43"/>
      <c r="M258" s="240"/>
      <c r="N258" s="241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158</v>
      </c>
      <c r="AU258" s="16" t="s">
        <v>82</v>
      </c>
    </row>
    <row r="259" s="2" customFormat="1" ht="16.5" customHeight="1">
      <c r="A259" s="37"/>
      <c r="B259" s="38"/>
      <c r="C259" s="242" t="s">
        <v>952</v>
      </c>
      <c r="D259" s="242" t="s">
        <v>190</v>
      </c>
      <c r="E259" s="243" t="s">
        <v>953</v>
      </c>
      <c r="F259" s="244" t="s">
        <v>954</v>
      </c>
      <c r="G259" s="245" t="s">
        <v>186</v>
      </c>
      <c r="H259" s="246">
        <v>1</v>
      </c>
      <c r="I259" s="247"/>
      <c r="J259" s="248">
        <f>ROUND(I259*H259,2)</f>
        <v>0</v>
      </c>
      <c r="K259" s="244" t="s">
        <v>154</v>
      </c>
      <c r="L259" s="43"/>
      <c r="M259" s="249" t="s">
        <v>1</v>
      </c>
      <c r="N259" s="250" t="s">
        <v>40</v>
      </c>
      <c r="O259" s="90"/>
      <c r="P259" s="233">
        <f>O259*H259</f>
        <v>0</v>
      </c>
      <c r="Q259" s="233">
        <v>0</v>
      </c>
      <c r="R259" s="233">
        <f>Q259*H259</f>
        <v>0</v>
      </c>
      <c r="S259" s="233">
        <v>0</v>
      </c>
      <c r="T259" s="23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5" t="s">
        <v>156</v>
      </c>
      <c r="AT259" s="235" t="s">
        <v>190</v>
      </c>
      <c r="AU259" s="235" t="s">
        <v>82</v>
      </c>
      <c r="AY259" s="16" t="s">
        <v>148</v>
      </c>
      <c r="BE259" s="236">
        <f>IF(N259="základní",J259,0)</f>
        <v>0</v>
      </c>
      <c r="BF259" s="236">
        <f>IF(N259="snížená",J259,0)</f>
        <v>0</v>
      </c>
      <c r="BG259" s="236">
        <f>IF(N259="zákl. přenesená",J259,0)</f>
        <v>0</v>
      </c>
      <c r="BH259" s="236">
        <f>IF(N259="sníž. přenesená",J259,0)</f>
        <v>0</v>
      </c>
      <c r="BI259" s="236">
        <f>IF(N259="nulová",J259,0)</f>
        <v>0</v>
      </c>
      <c r="BJ259" s="16" t="s">
        <v>82</v>
      </c>
      <c r="BK259" s="236">
        <f>ROUND(I259*H259,2)</f>
        <v>0</v>
      </c>
      <c r="BL259" s="16" t="s">
        <v>156</v>
      </c>
      <c r="BM259" s="235" t="s">
        <v>955</v>
      </c>
    </row>
    <row r="260" s="2" customFormat="1">
      <c r="A260" s="37"/>
      <c r="B260" s="38"/>
      <c r="C260" s="39"/>
      <c r="D260" s="237" t="s">
        <v>158</v>
      </c>
      <c r="E260" s="39"/>
      <c r="F260" s="238" t="s">
        <v>956</v>
      </c>
      <c r="G260" s="39"/>
      <c r="H260" s="39"/>
      <c r="I260" s="239"/>
      <c r="J260" s="39"/>
      <c r="K260" s="39"/>
      <c r="L260" s="43"/>
      <c r="M260" s="240"/>
      <c r="N260" s="241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158</v>
      </c>
      <c r="AU260" s="16" t="s">
        <v>82</v>
      </c>
    </row>
    <row r="261" s="2" customFormat="1" ht="21.75" customHeight="1">
      <c r="A261" s="37"/>
      <c r="B261" s="38"/>
      <c r="C261" s="223" t="s">
        <v>957</v>
      </c>
      <c r="D261" s="223" t="s">
        <v>150</v>
      </c>
      <c r="E261" s="224" t="s">
        <v>543</v>
      </c>
      <c r="F261" s="225" t="s">
        <v>544</v>
      </c>
      <c r="G261" s="226" t="s">
        <v>186</v>
      </c>
      <c r="H261" s="227">
        <v>1</v>
      </c>
      <c r="I261" s="228"/>
      <c r="J261" s="229">
        <f>ROUND(I261*H261,2)</f>
        <v>0</v>
      </c>
      <c r="K261" s="225" t="s">
        <v>154</v>
      </c>
      <c r="L261" s="230"/>
      <c r="M261" s="231" t="s">
        <v>1</v>
      </c>
      <c r="N261" s="232" t="s">
        <v>40</v>
      </c>
      <c r="O261" s="90"/>
      <c r="P261" s="233">
        <f>O261*H261</f>
        <v>0</v>
      </c>
      <c r="Q261" s="233">
        <v>0</v>
      </c>
      <c r="R261" s="233">
        <f>Q261*H261</f>
        <v>0</v>
      </c>
      <c r="S261" s="233">
        <v>0</v>
      </c>
      <c r="T261" s="23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5" t="s">
        <v>187</v>
      </c>
      <c r="AT261" s="235" t="s">
        <v>150</v>
      </c>
      <c r="AU261" s="235" t="s">
        <v>82</v>
      </c>
      <c r="AY261" s="16" t="s">
        <v>148</v>
      </c>
      <c r="BE261" s="236">
        <f>IF(N261="základní",J261,0)</f>
        <v>0</v>
      </c>
      <c r="BF261" s="236">
        <f>IF(N261="snížená",J261,0)</f>
        <v>0</v>
      </c>
      <c r="BG261" s="236">
        <f>IF(N261="zákl. přenesená",J261,0)</f>
        <v>0</v>
      </c>
      <c r="BH261" s="236">
        <f>IF(N261="sníž. přenesená",J261,0)</f>
        <v>0</v>
      </c>
      <c r="BI261" s="236">
        <f>IF(N261="nulová",J261,0)</f>
        <v>0</v>
      </c>
      <c r="BJ261" s="16" t="s">
        <v>82</v>
      </c>
      <c r="BK261" s="236">
        <f>ROUND(I261*H261,2)</f>
        <v>0</v>
      </c>
      <c r="BL261" s="16" t="s">
        <v>187</v>
      </c>
      <c r="BM261" s="235" t="s">
        <v>958</v>
      </c>
    </row>
    <row r="262" s="2" customFormat="1">
      <c r="A262" s="37"/>
      <c r="B262" s="38"/>
      <c r="C262" s="39"/>
      <c r="D262" s="237" t="s">
        <v>158</v>
      </c>
      <c r="E262" s="39"/>
      <c r="F262" s="238" t="s">
        <v>544</v>
      </c>
      <c r="G262" s="39"/>
      <c r="H262" s="39"/>
      <c r="I262" s="239"/>
      <c r="J262" s="39"/>
      <c r="K262" s="39"/>
      <c r="L262" s="43"/>
      <c r="M262" s="240"/>
      <c r="N262" s="241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158</v>
      </c>
      <c r="AU262" s="16" t="s">
        <v>82</v>
      </c>
    </row>
    <row r="263" s="2" customFormat="1" ht="37.8" customHeight="1">
      <c r="A263" s="37"/>
      <c r="B263" s="38"/>
      <c r="C263" s="242" t="s">
        <v>959</v>
      </c>
      <c r="D263" s="242" t="s">
        <v>190</v>
      </c>
      <c r="E263" s="243" t="s">
        <v>960</v>
      </c>
      <c r="F263" s="244" t="s">
        <v>961</v>
      </c>
      <c r="G263" s="245" t="s">
        <v>186</v>
      </c>
      <c r="H263" s="246">
        <v>1</v>
      </c>
      <c r="I263" s="247"/>
      <c r="J263" s="248">
        <f>ROUND(I263*H263,2)</f>
        <v>0</v>
      </c>
      <c r="K263" s="244" t="s">
        <v>154</v>
      </c>
      <c r="L263" s="43"/>
      <c r="M263" s="249" t="s">
        <v>1</v>
      </c>
      <c r="N263" s="250" t="s">
        <v>40</v>
      </c>
      <c r="O263" s="90"/>
      <c r="P263" s="233">
        <f>O263*H263</f>
        <v>0</v>
      </c>
      <c r="Q263" s="233">
        <v>0</v>
      </c>
      <c r="R263" s="233">
        <f>Q263*H263</f>
        <v>0</v>
      </c>
      <c r="S263" s="233">
        <v>0</v>
      </c>
      <c r="T263" s="23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5" t="s">
        <v>156</v>
      </c>
      <c r="AT263" s="235" t="s">
        <v>190</v>
      </c>
      <c r="AU263" s="235" t="s">
        <v>82</v>
      </c>
      <c r="AY263" s="16" t="s">
        <v>148</v>
      </c>
      <c r="BE263" s="236">
        <f>IF(N263="základní",J263,0)</f>
        <v>0</v>
      </c>
      <c r="BF263" s="236">
        <f>IF(N263="snížená",J263,0)</f>
        <v>0</v>
      </c>
      <c r="BG263" s="236">
        <f>IF(N263="zákl. přenesená",J263,0)</f>
        <v>0</v>
      </c>
      <c r="BH263" s="236">
        <f>IF(N263="sníž. přenesená",J263,0)</f>
        <v>0</v>
      </c>
      <c r="BI263" s="236">
        <f>IF(N263="nulová",J263,0)</f>
        <v>0</v>
      </c>
      <c r="BJ263" s="16" t="s">
        <v>82</v>
      </c>
      <c r="BK263" s="236">
        <f>ROUND(I263*H263,2)</f>
        <v>0</v>
      </c>
      <c r="BL263" s="16" t="s">
        <v>156</v>
      </c>
      <c r="BM263" s="235" t="s">
        <v>962</v>
      </c>
    </row>
    <row r="264" s="2" customFormat="1">
      <c r="A264" s="37"/>
      <c r="B264" s="38"/>
      <c r="C264" s="39"/>
      <c r="D264" s="237" t="s">
        <v>158</v>
      </c>
      <c r="E264" s="39"/>
      <c r="F264" s="238" t="s">
        <v>963</v>
      </c>
      <c r="G264" s="39"/>
      <c r="H264" s="39"/>
      <c r="I264" s="239"/>
      <c r="J264" s="39"/>
      <c r="K264" s="39"/>
      <c r="L264" s="43"/>
      <c r="M264" s="240"/>
      <c r="N264" s="241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158</v>
      </c>
      <c r="AU264" s="16" t="s">
        <v>82</v>
      </c>
    </row>
    <row r="265" s="2" customFormat="1" ht="24.15" customHeight="1">
      <c r="A265" s="37"/>
      <c r="B265" s="38"/>
      <c r="C265" s="242" t="s">
        <v>382</v>
      </c>
      <c r="D265" s="242" t="s">
        <v>190</v>
      </c>
      <c r="E265" s="243" t="s">
        <v>964</v>
      </c>
      <c r="F265" s="244" t="s">
        <v>965</v>
      </c>
      <c r="G265" s="245" t="s">
        <v>186</v>
      </c>
      <c r="H265" s="246">
        <v>1</v>
      </c>
      <c r="I265" s="247"/>
      <c r="J265" s="248">
        <f>ROUND(I265*H265,2)</f>
        <v>0</v>
      </c>
      <c r="K265" s="244" t="s">
        <v>154</v>
      </c>
      <c r="L265" s="43"/>
      <c r="M265" s="249" t="s">
        <v>1</v>
      </c>
      <c r="N265" s="250" t="s">
        <v>40</v>
      </c>
      <c r="O265" s="90"/>
      <c r="P265" s="233">
        <f>O265*H265</f>
        <v>0</v>
      </c>
      <c r="Q265" s="233">
        <v>0</v>
      </c>
      <c r="R265" s="233">
        <f>Q265*H265</f>
        <v>0</v>
      </c>
      <c r="S265" s="233">
        <v>0</v>
      </c>
      <c r="T265" s="23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5" t="s">
        <v>156</v>
      </c>
      <c r="AT265" s="235" t="s">
        <v>190</v>
      </c>
      <c r="AU265" s="235" t="s">
        <v>82</v>
      </c>
      <c r="AY265" s="16" t="s">
        <v>148</v>
      </c>
      <c r="BE265" s="236">
        <f>IF(N265="základní",J265,0)</f>
        <v>0</v>
      </c>
      <c r="BF265" s="236">
        <f>IF(N265="snížená",J265,0)</f>
        <v>0</v>
      </c>
      <c r="BG265" s="236">
        <f>IF(N265="zákl. přenesená",J265,0)</f>
        <v>0</v>
      </c>
      <c r="BH265" s="236">
        <f>IF(N265="sníž. přenesená",J265,0)</f>
        <v>0</v>
      </c>
      <c r="BI265" s="236">
        <f>IF(N265="nulová",J265,0)</f>
        <v>0</v>
      </c>
      <c r="BJ265" s="16" t="s">
        <v>82</v>
      </c>
      <c r="BK265" s="236">
        <f>ROUND(I265*H265,2)</f>
        <v>0</v>
      </c>
      <c r="BL265" s="16" t="s">
        <v>156</v>
      </c>
      <c r="BM265" s="235" t="s">
        <v>966</v>
      </c>
    </row>
    <row r="266" s="2" customFormat="1">
      <c r="A266" s="37"/>
      <c r="B266" s="38"/>
      <c r="C266" s="39"/>
      <c r="D266" s="237" t="s">
        <v>158</v>
      </c>
      <c r="E266" s="39"/>
      <c r="F266" s="238" t="s">
        <v>967</v>
      </c>
      <c r="G266" s="39"/>
      <c r="H266" s="39"/>
      <c r="I266" s="239"/>
      <c r="J266" s="39"/>
      <c r="K266" s="39"/>
      <c r="L266" s="43"/>
      <c r="M266" s="240"/>
      <c r="N266" s="241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158</v>
      </c>
      <c r="AU266" s="16" t="s">
        <v>82</v>
      </c>
    </row>
    <row r="267" s="12" customFormat="1" ht="25.92" customHeight="1">
      <c r="A267" s="12"/>
      <c r="B267" s="209"/>
      <c r="C267" s="210"/>
      <c r="D267" s="211" t="s">
        <v>74</v>
      </c>
      <c r="E267" s="212" t="s">
        <v>597</v>
      </c>
      <c r="F267" s="212" t="s">
        <v>598</v>
      </c>
      <c r="G267" s="210"/>
      <c r="H267" s="210"/>
      <c r="I267" s="213"/>
      <c r="J267" s="214">
        <f>BK267</f>
        <v>0</v>
      </c>
      <c r="K267" s="210"/>
      <c r="L267" s="215"/>
      <c r="M267" s="216"/>
      <c r="N267" s="217"/>
      <c r="O267" s="217"/>
      <c r="P267" s="218">
        <f>SUM(P268:P275)</f>
        <v>0</v>
      </c>
      <c r="Q267" s="217"/>
      <c r="R267" s="218">
        <f>SUM(R268:R275)</f>
        <v>0</v>
      </c>
      <c r="S267" s="217"/>
      <c r="T267" s="219">
        <f>SUM(T268:T275)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0" t="s">
        <v>156</v>
      </c>
      <c r="AT267" s="221" t="s">
        <v>74</v>
      </c>
      <c r="AU267" s="221" t="s">
        <v>75</v>
      </c>
      <c r="AY267" s="220" t="s">
        <v>148</v>
      </c>
      <c r="BK267" s="222">
        <f>SUM(BK268:BK275)</f>
        <v>0</v>
      </c>
    </row>
    <row r="268" s="2" customFormat="1" ht="24.15" customHeight="1">
      <c r="A268" s="37"/>
      <c r="B268" s="38"/>
      <c r="C268" s="242" t="s">
        <v>968</v>
      </c>
      <c r="D268" s="242" t="s">
        <v>190</v>
      </c>
      <c r="E268" s="243" t="s">
        <v>666</v>
      </c>
      <c r="F268" s="244" t="s">
        <v>667</v>
      </c>
      <c r="G268" s="245" t="s">
        <v>186</v>
      </c>
      <c r="H268" s="246">
        <v>1</v>
      </c>
      <c r="I268" s="247"/>
      <c r="J268" s="248">
        <f>ROUND(I268*H268,2)</f>
        <v>0</v>
      </c>
      <c r="K268" s="244" t="s">
        <v>154</v>
      </c>
      <c r="L268" s="43"/>
      <c r="M268" s="249" t="s">
        <v>1</v>
      </c>
      <c r="N268" s="250" t="s">
        <v>40</v>
      </c>
      <c r="O268" s="90"/>
      <c r="P268" s="233">
        <f>O268*H268</f>
        <v>0</v>
      </c>
      <c r="Q268" s="233">
        <v>0</v>
      </c>
      <c r="R268" s="233">
        <f>Q268*H268</f>
        <v>0</v>
      </c>
      <c r="S268" s="233">
        <v>0</v>
      </c>
      <c r="T268" s="23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5" t="s">
        <v>221</v>
      </c>
      <c r="AT268" s="235" t="s">
        <v>190</v>
      </c>
      <c r="AU268" s="235" t="s">
        <v>82</v>
      </c>
      <c r="AY268" s="16" t="s">
        <v>148</v>
      </c>
      <c r="BE268" s="236">
        <f>IF(N268="základní",J268,0)</f>
        <v>0</v>
      </c>
      <c r="BF268" s="236">
        <f>IF(N268="snížená",J268,0)</f>
        <v>0</v>
      </c>
      <c r="BG268" s="236">
        <f>IF(N268="zákl. přenesená",J268,0)</f>
        <v>0</v>
      </c>
      <c r="BH268" s="236">
        <f>IF(N268="sníž. přenesená",J268,0)</f>
        <v>0</v>
      </c>
      <c r="BI268" s="236">
        <f>IF(N268="nulová",J268,0)</f>
        <v>0</v>
      </c>
      <c r="BJ268" s="16" t="s">
        <v>82</v>
      </c>
      <c r="BK268" s="236">
        <f>ROUND(I268*H268,2)</f>
        <v>0</v>
      </c>
      <c r="BL268" s="16" t="s">
        <v>221</v>
      </c>
      <c r="BM268" s="235" t="s">
        <v>969</v>
      </c>
    </row>
    <row r="269" s="2" customFormat="1">
      <c r="A269" s="37"/>
      <c r="B269" s="38"/>
      <c r="C269" s="39"/>
      <c r="D269" s="237" t="s">
        <v>158</v>
      </c>
      <c r="E269" s="39"/>
      <c r="F269" s="238" t="s">
        <v>669</v>
      </c>
      <c r="G269" s="39"/>
      <c r="H269" s="39"/>
      <c r="I269" s="239"/>
      <c r="J269" s="39"/>
      <c r="K269" s="39"/>
      <c r="L269" s="43"/>
      <c r="M269" s="240"/>
      <c r="N269" s="241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158</v>
      </c>
      <c r="AU269" s="16" t="s">
        <v>82</v>
      </c>
    </row>
    <row r="270" s="2" customFormat="1" ht="16.5" customHeight="1">
      <c r="A270" s="37"/>
      <c r="B270" s="38"/>
      <c r="C270" s="242" t="s">
        <v>542</v>
      </c>
      <c r="D270" s="242" t="s">
        <v>190</v>
      </c>
      <c r="E270" s="243" t="s">
        <v>654</v>
      </c>
      <c r="F270" s="244" t="s">
        <v>655</v>
      </c>
      <c r="G270" s="245" t="s">
        <v>186</v>
      </c>
      <c r="H270" s="246">
        <v>4</v>
      </c>
      <c r="I270" s="247"/>
      <c r="J270" s="248">
        <f>ROUND(I270*H270,2)</f>
        <v>0</v>
      </c>
      <c r="K270" s="244" t="s">
        <v>154</v>
      </c>
      <c r="L270" s="43"/>
      <c r="M270" s="249" t="s">
        <v>1</v>
      </c>
      <c r="N270" s="250" t="s">
        <v>40</v>
      </c>
      <c r="O270" s="90"/>
      <c r="P270" s="233">
        <f>O270*H270</f>
        <v>0</v>
      </c>
      <c r="Q270" s="233">
        <v>0</v>
      </c>
      <c r="R270" s="233">
        <f>Q270*H270</f>
        <v>0</v>
      </c>
      <c r="S270" s="233">
        <v>0</v>
      </c>
      <c r="T270" s="23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5" t="s">
        <v>221</v>
      </c>
      <c r="AT270" s="235" t="s">
        <v>190</v>
      </c>
      <c r="AU270" s="235" t="s">
        <v>82</v>
      </c>
      <c r="AY270" s="16" t="s">
        <v>148</v>
      </c>
      <c r="BE270" s="236">
        <f>IF(N270="základní",J270,0)</f>
        <v>0</v>
      </c>
      <c r="BF270" s="236">
        <f>IF(N270="snížená",J270,0)</f>
        <v>0</v>
      </c>
      <c r="BG270" s="236">
        <f>IF(N270="zákl. přenesená",J270,0)</f>
        <v>0</v>
      </c>
      <c r="BH270" s="236">
        <f>IF(N270="sníž. přenesená",J270,0)</f>
        <v>0</v>
      </c>
      <c r="BI270" s="236">
        <f>IF(N270="nulová",J270,0)</f>
        <v>0</v>
      </c>
      <c r="BJ270" s="16" t="s">
        <v>82</v>
      </c>
      <c r="BK270" s="236">
        <f>ROUND(I270*H270,2)</f>
        <v>0</v>
      </c>
      <c r="BL270" s="16" t="s">
        <v>221</v>
      </c>
      <c r="BM270" s="235" t="s">
        <v>970</v>
      </c>
    </row>
    <row r="271" s="2" customFormat="1">
      <c r="A271" s="37"/>
      <c r="B271" s="38"/>
      <c r="C271" s="39"/>
      <c r="D271" s="237" t="s">
        <v>158</v>
      </c>
      <c r="E271" s="39"/>
      <c r="F271" s="238" t="s">
        <v>655</v>
      </c>
      <c r="G271" s="39"/>
      <c r="H271" s="39"/>
      <c r="I271" s="239"/>
      <c r="J271" s="39"/>
      <c r="K271" s="39"/>
      <c r="L271" s="43"/>
      <c r="M271" s="240"/>
      <c r="N271" s="241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158</v>
      </c>
      <c r="AU271" s="16" t="s">
        <v>82</v>
      </c>
    </row>
    <row r="272" s="2" customFormat="1" ht="16.5" customHeight="1">
      <c r="A272" s="37"/>
      <c r="B272" s="38"/>
      <c r="C272" s="242" t="s">
        <v>335</v>
      </c>
      <c r="D272" s="242" t="s">
        <v>190</v>
      </c>
      <c r="E272" s="243" t="s">
        <v>971</v>
      </c>
      <c r="F272" s="244" t="s">
        <v>972</v>
      </c>
      <c r="G272" s="245" t="s">
        <v>186</v>
      </c>
      <c r="H272" s="246">
        <v>7</v>
      </c>
      <c r="I272" s="247"/>
      <c r="J272" s="248">
        <f>ROUND(I272*H272,2)</f>
        <v>0</v>
      </c>
      <c r="K272" s="244" t="s">
        <v>154</v>
      </c>
      <c r="L272" s="43"/>
      <c r="M272" s="249" t="s">
        <v>1</v>
      </c>
      <c r="N272" s="250" t="s">
        <v>40</v>
      </c>
      <c r="O272" s="90"/>
      <c r="P272" s="233">
        <f>O272*H272</f>
        <v>0</v>
      </c>
      <c r="Q272" s="233">
        <v>0</v>
      </c>
      <c r="R272" s="233">
        <f>Q272*H272</f>
        <v>0</v>
      </c>
      <c r="S272" s="233">
        <v>0</v>
      </c>
      <c r="T272" s="23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5" t="s">
        <v>221</v>
      </c>
      <c r="AT272" s="235" t="s">
        <v>190</v>
      </c>
      <c r="AU272" s="235" t="s">
        <v>82</v>
      </c>
      <c r="AY272" s="16" t="s">
        <v>148</v>
      </c>
      <c r="BE272" s="236">
        <f>IF(N272="základní",J272,0)</f>
        <v>0</v>
      </c>
      <c r="BF272" s="236">
        <f>IF(N272="snížená",J272,0)</f>
        <v>0</v>
      </c>
      <c r="BG272" s="236">
        <f>IF(N272="zákl. přenesená",J272,0)</f>
        <v>0</v>
      </c>
      <c r="BH272" s="236">
        <f>IF(N272="sníž. přenesená",J272,0)</f>
        <v>0</v>
      </c>
      <c r="BI272" s="236">
        <f>IF(N272="nulová",J272,0)</f>
        <v>0</v>
      </c>
      <c r="BJ272" s="16" t="s">
        <v>82</v>
      </c>
      <c r="BK272" s="236">
        <f>ROUND(I272*H272,2)</f>
        <v>0</v>
      </c>
      <c r="BL272" s="16" t="s">
        <v>221</v>
      </c>
      <c r="BM272" s="235" t="s">
        <v>973</v>
      </c>
    </row>
    <row r="273" s="2" customFormat="1">
      <c r="A273" s="37"/>
      <c r="B273" s="38"/>
      <c r="C273" s="39"/>
      <c r="D273" s="237" t="s">
        <v>158</v>
      </c>
      <c r="E273" s="39"/>
      <c r="F273" s="238" t="s">
        <v>972</v>
      </c>
      <c r="G273" s="39"/>
      <c r="H273" s="39"/>
      <c r="I273" s="239"/>
      <c r="J273" s="39"/>
      <c r="K273" s="39"/>
      <c r="L273" s="43"/>
      <c r="M273" s="240"/>
      <c r="N273" s="241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158</v>
      </c>
      <c r="AU273" s="16" t="s">
        <v>82</v>
      </c>
    </row>
    <row r="274" s="2" customFormat="1" ht="16.5" customHeight="1">
      <c r="A274" s="37"/>
      <c r="B274" s="38"/>
      <c r="C274" s="242" t="s">
        <v>340</v>
      </c>
      <c r="D274" s="242" t="s">
        <v>190</v>
      </c>
      <c r="E274" s="243" t="s">
        <v>658</v>
      </c>
      <c r="F274" s="244" t="s">
        <v>659</v>
      </c>
      <c r="G274" s="245" t="s">
        <v>186</v>
      </c>
      <c r="H274" s="246">
        <v>1</v>
      </c>
      <c r="I274" s="247"/>
      <c r="J274" s="248">
        <f>ROUND(I274*H274,2)</f>
        <v>0</v>
      </c>
      <c r="K274" s="244" t="s">
        <v>154</v>
      </c>
      <c r="L274" s="43"/>
      <c r="M274" s="249" t="s">
        <v>1</v>
      </c>
      <c r="N274" s="250" t="s">
        <v>40</v>
      </c>
      <c r="O274" s="90"/>
      <c r="P274" s="233">
        <f>O274*H274</f>
        <v>0</v>
      </c>
      <c r="Q274" s="233">
        <v>0</v>
      </c>
      <c r="R274" s="233">
        <f>Q274*H274</f>
        <v>0</v>
      </c>
      <c r="S274" s="233">
        <v>0</v>
      </c>
      <c r="T274" s="23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5" t="s">
        <v>221</v>
      </c>
      <c r="AT274" s="235" t="s">
        <v>190</v>
      </c>
      <c r="AU274" s="235" t="s">
        <v>82</v>
      </c>
      <c r="AY274" s="16" t="s">
        <v>148</v>
      </c>
      <c r="BE274" s="236">
        <f>IF(N274="základní",J274,0)</f>
        <v>0</v>
      </c>
      <c r="BF274" s="236">
        <f>IF(N274="snížená",J274,0)</f>
        <v>0</v>
      </c>
      <c r="BG274" s="236">
        <f>IF(N274="zákl. přenesená",J274,0)</f>
        <v>0</v>
      </c>
      <c r="BH274" s="236">
        <f>IF(N274="sníž. přenesená",J274,0)</f>
        <v>0</v>
      </c>
      <c r="BI274" s="236">
        <f>IF(N274="nulová",J274,0)</f>
        <v>0</v>
      </c>
      <c r="BJ274" s="16" t="s">
        <v>82</v>
      </c>
      <c r="BK274" s="236">
        <f>ROUND(I274*H274,2)</f>
        <v>0</v>
      </c>
      <c r="BL274" s="16" t="s">
        <v>221</v>
      </c>
      <c r="BM274" s="235" t="s">
        <v>974</v>
      </c>
    </row>
    <row r="275" s="2" customFormat="1">
      <c r="A275" s="37"/>
      <c r="B275" s="38"/>
      <c r="C275" s="39"/>
      <c r="D275" s="237" t="s">
        <v>158</v>
      </c>
      <c r="E275" s="39"/>
      <c r="F275" s="238" t="s">
        <v>659</v>
      </c>
      <c r="G275" s="39"/>
      <c r="H275" s="39"/>
      <c r="I275" s="239"/>
      <c r="J275" s="39"/>
      <c r="K275" s="39"/>
      <c r="L275" s="43"/>
      <c r="M275" s="240"/>
      <c r="N275" s="241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158</v>
      </c>
      <c r="AU275" s="16" t="s">
        <v>82</v>
      </c>
    </row>
    <row r="276" s="12" customFormat="1" ht="25.92" customHeight="1">
      <c r="A276" s="12"/>
      <c r="B276" s="209"/>
      <c r="C276" s="210"/>
      <c r="D276" s="211" t="s">
        <v>74</v>
      </c>
      <c r="E276" s="212" t="s">
        <v>675</v>
      </c>
      <c r="F276" s="212" t="s">
        <v>676</v>
      </c>
      <c r="G276" s="210"/>
      <c r="H276" s="210"/>
      <c r="I276" s="213"/>
      <c r="J276" s="214">
        <f>BK276</f>
        <v>0</v>
      </c>
      <c r="K276" s="210"/>
      <c r="L276" s="215"/>
      <c r="M276" s="216"/>
      <c r="N276" s="217"/>
      <c r="O276" s="217"/>
      <c r="P276" s="218">
        <f>SUM(P277:P282)</f>
        <v>0</v>
      </c>
      <c r="Q276" s="217"/>
      <c r="R276" s="218">
        <f>SUM(R277:R282)</f>
        <v>0</v>
      </c>
      <c r="S276" s="217"/>
      <c r="T276" s="219">
        <f>SUM(T277:T282)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0" t="s">
        <v>156</v>
      </c>
      <c r="AT276" s="221" t="s">
        <v>74</v>
      </c>
      <c r="AU276" s="221" t="s">
        <v>75</v>
      </c>
      <c r="AY276" s="220" t="s">
        <v>148</v>
      </c>
      <c r="BK276" s="222">
        <f>SUM(BK277:BK282)</f>
        <v>0</v>
      </c>
    </row>
    <row r="277" s="2" customFormat="1" ht="21.75" customHeight="1">
      <c r="A277" s="37"/>
      <c r="B277" s="38"/>
      <c r="C277" s="223" t="s">
        <v>530</v>
      </c>
      <c r="D277" s="223" t="s">
        <v>150</v>
      </c>
      <c r="E277" s="224" t="s">
        <v>975</v>
      </c>
      <c r="F277" s="225" t="s">
        <v>976</v>
      </c>
      <c r="G277" s="226" t="s">
        <v>186</v>
      </c>
      <c r="H277" s="227">
        <v>4</v>
      </c>
      <c r="I277" s="228"/>
      <c r="J277" s="229">
        <f>ROUND(I277*H277,2)</f>
        <v>0</v>
      </c>
      <c r="K277" s="225" t="s">
        <v>154</v>
      </c>
      <c r="L277" s="230"/>
      <c r="M277" s="231" t="s">
        <v>1</v>
      </c>
      <c r="N277" s="232" t="s">
        <v>40</v>
      </c>
      <c r="O277" s="90"/>
      <c r="P277" s="233">
        <f>O277*H277</f>
        <v>0</v>
      </c>
      <c r="Q277" s="233">
        <v>0</v>
      </c>
      <c r="R277" s="233">
        <f>Q277*H277</f>
        <v>0</v>
      </c>
      <c r="S277" s="233">
        <v>0</v>
      </c>
      <c r="T277" s="23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5" t="s">
        <v>221</v>
      </c>
      <c r="AT277" s="235" t="s">
        <v>150</v>
      </c>
      <c r="AU277" s="235" t="s">
        <v>82</v>
      </c>
      <c r="AY277" s="16" t="s">
        <v>148</v>
      </c>
      <c r="BE277" s="236">
        <f>IF(N277="základní",J277,0)</f>
        <v>0</v>
      </c>
      <c r="BF277" s="236">
        <f>IF(N277="snížená",J277,0)</f>
        <v>0</v>
      </c>
      <c r="BG277" s="236">
        <f>IF(N277="zákl. přenesená",J277,0)</f>
        <v>0</v>
      </c>
      <c r="BH277" s="236">
        <f>IF(N277="sníž. přenesená",J277,0)</f>
        <v>0</v>
      </c>
      <c r="BI277" s="236">
        <f>IF(N277="nulová",J277,0)</f>
        <v>0</v>
      </c>
      <c r="BJ277" s="16" t="s">
        <v>82</v>
      </c>
      <c r="BK277" s="236">
        <f>ROUND(I277*H277,2)</f>
        <v>0</v>
      </c>
      <c r="BL277" s="16" t="s">
        <v>221</v>
      </c>
      <c r="BM277" s="235" t="s">
        <v>977</v>
      </c>
    </row>
    <row r="278" s="2" customFormat="1">
      <c r="A278" s="37"/>
      <c r="B278" s="38"/>
      <c r="C278" s="39"/>
      <c r="D278" s="237" t="s">
        <v>158</v>
      </c>
      <c r="E278" s="39"/>
      <c r="F278" s="238" t="s">
        <v>976</v>
      </c>
      <c r="G278" s="39"/>
      <c r="H278" s="39"/>
      <c r="I278" s="239"/>
      <c r="J278" s="39"/>
      <c r="K278" s="39"/>
      <c r="L278" s="43"/>
      <c r="M278" s="240"/>
      <c r="N278" s="241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158</v>
      </c>
      <c r="AU278" s="16" t="s">
        <v>82</v>
      </c>
    </row>
    <row r="279" s="2" customFormat="1" ht="24.15" customHeight="1">
      <c r="A279" s="37"/>
      <c r="B279" s="38"/>
      <c r="C279" s="242" t="s">
        <v>534</v>
      </c>
      <c r="D279" s="242" t="s">
        <v>190</v>
      </c>
      <c r="E279" s="243" t="s">
        <v>978</v>
      </c>
      <c r="F279" s="244" t="s">
        <v>979</v>
      </c>
      <c r="G279" s="245" t="s">
        <v>153</v>
      </c>
      <c r="H279" s="246">
        <v>60</v>
      </c>
      <c r="I279" s="247"/>
      <c r="J279" s="248">
        <f>ROUND(I279*H279,2)</f>
        <v>0</v>
      </c>
      <c r="K279" s="244" t="s">
        <v>154</v>
      </c>
      <c r="L279" s="43"/>
      <c r="M279" s="249" t="s">
        <v>1</v>
      </c>
      <c r="N279" s="250" t="s">
        <v>40</v>
      </c>
      <c r="O279" s="90"/>
      <c r="P279" s="233">
        <f>O279*H279</f>
        <v>0</v>
      </c>
      <c r="Q279" s="233">
        <v>0</v>
      </c>
      <c r="R279" s="233">
        <f>Q279*H279</f>
        <v>0</v>
      </c>
      <c r="S279" s="233">
        <v>0</v>
      </c>
      <c r="T279" s="23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5" t="s">
        <v>221</v>
      </c>
      <c r="AT279" s="235" t="s">
        <v>190</v>
      </c>
      <c r="AU279" s="235" t="s">
        <v>82</v>
      </c>
      <c r="AY279" s="16" t="s">
        <v>148</v>
      </c>
      <c r="BE279" s="236">
        <f>IF(N279="základní",J279,0)</f>
        <v>0</v>
      </c>
      <c r="BF279" s="236">
        <f>IF(N279="snížená",J279,0)</f>
        <v>0</v>
      </c>
      <c r="BG279" s="236">
        <f>IF(N279="zákl. přenesená",J279,0)</f>
        <v>0</v>
      </c>
      <c r="BH279" s="236">
        <f>IF(N279="sníž. přenesená",J279,0)</f>
        <v>0</v>
      </c>
      <c r="BI279" s="236">
        <f>IF(N279="nulová",J279,0)</f>
        <v>0</v>
      </c>
      <c r="BJ279" s="16" t="s">
        <v>82</v>
      </c>
      <c r="BK279" s="236">
        <f>ROUND(I279*H279,2)</f>
        <v>0</v>
      </c>
      <c r="BL279" s="16" t="s">
        <v>221</v>
      </c>
      <c r="BM279" s="235" t="s">
        <v>980</v>
      </c>
    </row>
    <row r="280" s="2" customFormat="1">
      <c r="A280" s="37"/>
      <c r="B280" s="38"/>
      <c r="C280" s="39"/>
      <c r="D280" s="237" t="s">
        <v>158</v>
      </c>
      <c r="E280" s="39"/>
      <c r="F280" s="238" t="s">
        <v>979</v>
      </c>
      <c r="G280" s="39"/>
      <c r="H280" s="39"/>
      <c r="I280" s="239"/>
      <c r="J280" s="39"/>
      <c r="K280" s="39"/>
      <c r="L280" s="43"/>
      <c r="M280" s="240"/>
      <c r="N280" s="241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158</v>
      </c>
      <c r="AU280" s="16" t="s">
        <v>82</v>
      </c>
    </row>
    <row r="281" s="2" customFormat="1" ht="33" customHeight="1">
      <c r="A281" s="37"/>
      <c r="B281" s="38"/>
      <c r="C281" s="223" t="s">
        <v>538</v>
      </c>
      <c r="D281" s="223" t="s">
        <v>150</v>
      </c>
      <c r="E281" s="224" t="s">
        <v>981</v>
      </c>
      <c r="F281" s="225" t="s">
        <v>982</v>
      </c>
      <c r="G281" s="226" t="s">
        <v>186</v>
      </c>
      <c r="H281" s="227">
        <v>74</v>
      </c>
      <c r="I281" s="228"/>
      <c r="J281" s="229">
        <f>ROUND(I281*H281,2)</f>
        <v>0</v>
      </c>
      <c r="K281" s="225" t="s">
        <v>154</v>
      </c>
      <c r="L281" s="230"/>
      <c r="M281" s="231" t="s">
        <v>1</v>
      </c>
      <c r="N281" s="232" t="s">
        <v>40</v>
      </c>
      <c r="O281" s="90"/>
      <c r="P281" s="233">
        <f>O281*H281</f>
        <v>0</v>
      </c>
      <c r="Q281" s="233">
        <v>0</v>
      </c>
      <c r="R281" s="233">
        <f>Q281*H281</f>
        <v>0</v>
      </c>
      <c r="S281" s="233">
        <v>0</v>
      </c>
      <c r="T281" s="23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5" t="s">
        <v>187</v>
      </c>
      <c r="AT281" s="235" t="s">
        <v>150</v>
      </c>
      <c r="AU281" s="235" t="s">
        <v>82</v>
      </c>
      <c r="AY281" s="16" t="s">
        <v>148</v>
      </c>
      <c r="BE281" s="236">
        <f>IF(N281="základní",J281,0)</f>
        <v>0</v>
      </c>
      <c r="BF281" s="236">
        <f>IF(N281="snížená",J281,0)</f>
        <v>0</v>
      </c>
      <c r="BG281" s="236">
        <f>IF(N281="zákl. přenesená",J281,0)</f>
        <v>0</v>
      </c>
      <c r="BH281" s="236">
        <f>IF(N281="sníž. přenesená",J281,0)</f>
        <v>0</v>
      </c>
      <c r="BI281" s="236">
        <f>IF(N281="nulová",J281,0)</f>
        <v>0</v>
      </c>
      <c r="BJ281" s="16" t="s">
        <v>82</v>
      </c>
      <c r="BK281" s="236">
        <f>ROUND(I281*H281,2)</f>
        <v>0</v>
      </c>
      <c r="BL281" s="16" t="s">
        <v>187</v>
      </c>
      <c r="BM281" s="235" t="s">
        <v>983</v>
      </c>
    </row>
    <row r="282" s="2" customFormat="1">
      <c r="A282" s="37"/>
      <c r="B282" s="38"/>
      <c r="C282" s="39"/>
      <c r="D282" s="237" t="s">
        <v>158</v>
      </c>
      <c r="E282" s="39"/>
      <c r="F282" s="238" t="s">
        <v>982</v>
      </c>
      <c r="G282" s="39"/>
      <c r="H282" s="39"/>
      <c r="I282" s="239"/>
      <c r="J282" s="39"/>
      <c r="K282" s="39"/>
      <c r="L282" s="43"/>
      <c r="M282" s="253"/>
      <c r="N282" s="254"/>
      <c r="O282" s="255"/>
      <c r="P282" s="255"/>
      <c r="Q282" s="255"/>
      <c r="R282" s="255"/>
      <c r="S282" s="255"/>
      <c r="T282" s="256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158</v>
      </c>
      <c r="AU282" s="16" t="s">
        <v>82</v>
      </c>
    </row>
    <row r="283" s="2" customFormat="1" ht="6.96" customHeight="1">
      <c r="A283" s="37"/>
      <c r="B283" s="65"/>
      <c r="C283" s="66"/>
      <c r="D283" s="66"/>
      <c r="E283" s="66"/>
      <c r="F283" s="66"/>
      <c r="G283" s="66"/>
      <c r="H283" s="66"/>
      <c r="I283" s="66"/>
      <c r="J283" s="66"/>
      <c r="K283" s="66"/>
      <c r="L283" s="43"/>
      <c r="M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</row>
  </sheetData>
  <sheetProtection sheet="1" autoFilter="0" formatColumns="0" formatRows="0" objects="1" scenarios="1" spinCount="100000" saltValue="xDuZfje9dTR/9pOzDUntY47ijlni9tVBDwbOSvAfbYSjVLRmYaz5pVwesTMZObtGwGZkuXgoaxaPlPyoiQVZyg==" hashValue="WbVQ/SxZRH6LCw5KpDR9Xm4B8WyzoOiMzEKp6KutbCYtD/l48xqAYNK+LunIkU0+Z6JaZQR8GNeDJixUU5E0mg==" algorithmName="SHA-512" password="CC35"/>
  <autoFilter ref="C127:K2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111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staničního zabezpečovacího zařízení v ŽST Hlubočky</v>
      </c>
      <c r="F7" s="149"/>
      <c r="G7" s="149"/>
      <c r="H7" s="149"/>
      <c r="L7" s="19"/>
    </row>
    <row r="8" s="1" customFormat="1" ht="12" customHeight="1">
      <c r="B8" s="19"/>
      <c r="D8" s="149" t="s">
        <v>112</v>
      </c>
      <c r="L8" s="19"/>
    </row>
    <row r="9" s="2" customFormat="1" ht="16.5" customHeight="1">
      <c r="A9" s="37"/>
      <c r="B9" s="43"/>
      <c r="C9" s="37"/>
      <c r="D9" s="37"/>
      <c r="E9" s="150" t="s">
        <v>846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745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16. 3. 2021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33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35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37</v>
      </c>
      <c r="G34" s="37"/>
      <c r="H34" s="37"/>
      <c r="I34" s="160" t="s">
        <v>36</v>
      </c>
      <c r="J34" s="160" t="s">
        <v>38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39</v>
      </c>
      <c r="E35" s="149" t="s">
        <v>40</v>
      </c>
      <c r="F35" s="162">
        <f>ROUND((SUM(BE124:BE148)),  2)</f>
        <v>0</v>
      </c>
      <c r="G35" s="37"/>
      <c r="H35" s="37"/>
      <c r="I35" s="163">
        <v>0.20999999999999999</v>
      </c>
      <c r="J35" s="162">
        <f>ROUND(((SUM(BE124:BE148))*I35),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41</v>
      </c>
      <c r="F36" s="162">
        <f>ROUND((SUM(BF124:BF148)),  2)</f>
        <v>0</v>
      </c>
      <c r="G36" s="37"/>
      <c r="H36" s="37"/>
      <c r="I36" s="163">
        <v>0.14999999999999999</v>
      </c>
      <c r="J36" s="162">
        <f>ROUND(((SUM(BF124:BF148))*I36),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42</v>
      </c>
      <c r="F37" s="162">
        <f>ROUND((SUM(BG124:BG148)),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43</v>
      </c>
      <c r="F38" s="162">
        <f>ROUND((SUM(BH124:BH148)),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44</v>
      </c>
      <c r="F39" s="162">
        <f>ROUND((SUM(BI124:BI148)),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45</v>
      </c>
      <c r="E41" s="166"/>
      <c r="F41" s="166"/>
      <c r="G41" s="167" t="s">
        <v>46</v>
      </c>
      <c r="H41" s="168" t="s">
        <v>47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48</v>
      </c>
      <c r="E50" s="172"/>
      <c r="F50" s="172"/>
      <c r="G50" s="171" t="s">
        <v>49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4"/>
      <c r="J61" s="176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52</v>
      </c>
      <c r="E65" s="177"/>
      <c r="F65" s="177"/>
      <c r="G65" s="171" t="s">
        <v>53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4"/>
      <c r="J76" s="176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staničního zabezpečovacího zařízení v ŽST Hlubočky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112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846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02 - Zemní práce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16. 3. 2021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Signal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>Štěpán Mikš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117</v>
      </c>
      <c r="D96" s="184"/>
      <c r="E96" s="184"/>
      <c r="F96" s="184"/>
      <c r="G96" s="184"/>
      <c r="H96" s="184"/>
      <c r="I96" s="184"/>
      <c r="J96" s="185" t="s">
        <v>118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119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120</v>
      </c>
    </row>
    <row r="99" s="9" customFormat="1" ht="24.96" customHeight="1">
      <c r="A99" s="9"/>
      <c r="B99" s="187"/>
      <c r="C99" s="188"/>
      <c r="D99" s="189" t="s">
        <v>746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747</v>
      </c>
      <c r="E100" s="195"/>
      <c r="F100" s="195"/>
      <c r="G100" s="195"/>
      <c r="H100" s="195"/>
      <c r="I100" s="195"/>
      <c r="J100" s="196">
        <f>J126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749</v>
      </c>
      <c r="E101" s="190"/>
      <c r="F101" s="190"/>
      <c r="G101" s="190"/>
      <c r="H101" s="190"/>
      <c r="I101" s="190"/>
      <c r="J101" s="191">
        <f>J131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750</v>
      </c>
      <c r="E102" s="195"/>
      <c r="F102" s="195"/>
      <c r="G102" s="195"/>
      <c r="H102" s="195"/>
      <c r="I102" s="195"/>
      <c r="J102" s="196">
        <f>J132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Oprava staničního zabezpečovacího zařízení v ŽST Hlubočky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112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846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114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02 - Zemní práce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 xml:space="preserve"> </v>
      </c>
      <c r="G118" s="39"/>
      <c r="H118" s="39"/>
      <c r="I118" s="31" t="s">
        <v>22</v>
      </c>
      <c r="J118" s="78" t="str">
        <f>IF(J14="","",J14)</f>
        <v>16. 3. 2021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 xml:space="preserve"> </v>
      </c>
      <c r="G120" s="39"/>
      <c r="H120" s="39"/>
      <c r="I120" s="31" t="s">
        <v>29</v>
      </c>
      <c r="J120" s="35" t="str">
        <f>E23</f>
        <v>Signal Projekt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IF(E20="","",E20)</f>
        <v>Vyplň údaj</v>
      </c>
      <c r="G121" s="39"/>
      <c r="H121" s="39"/>
      <c r="I121" s="31" t="s">
        <v>32</v>
      </c>
      <c r="J121" s="35" t="str">
        <f>E26</f>
        <v>Štěpán Mikš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134</v>
      </c>
      <c r="D123" s="201" t="s">
        <v>60</v>
      </c>
      <c r="E123" s="201" t="s">
        <v>56</v>
      </c>
      <c r="F123" s="201" t="s">
        <v>57</v>
      </c>
      <c r="G123" s="201" t="s">
        <v>135</v>
      </c>
      <c r="H123" s="201" t="s">
        <v>136</v>
      </c>
      <c r="I123" s="201" t="s">
        <v>137</v>
      </c>
      <c r="J123" s="201" t="s">
        <v>118</v>
      </c>
      <c r="K123" s="202" t="s">
        <v>138</v>
      </c>
      <c r="L123" s="203"/>
      <c r="M123" s="99" t="s">
        <v>1</v>
      </c>
      <c r="N123" s="100" t="s">
        <v>39</v>
      </c>
      <c r="O123" s="100" t="s">
        <v>139</v>
      </c>
      <c r="P123" s="100" t="s">
        <v>140</v>
      </c>
      <c r="Q123" s="100" t="s">
        <v>141</v>
      </c>
      <c r="R123" s="100" t="s">
        <v>142</v>
      </c>
      <c r="S123" s="100" t="s">
        <v>143</v>
      </c>
      <c r="T123" s="101" t="s">
        <v>144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145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P125+P131</f>
        <v>0</v>
      </c>
      <c r="Q124" s="103"/>
      <c r="R124" s="206">
        <f>R125+R131</f>
        <v>0.29722000000000004</v>
      </c>
      <c r="S124" s="103"/>
      <c r="T124" s="207">
        <f>T125+T131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74</v>
      </c>
      <c r="AU124" s="16" t="s">
        <v>120</v>
      </c>
      <c r="BK124" s="208">
        <f>BK125+BK131</f>
        <v>0</v>
      </c>
    </row>
    <row r="125" s="12" customFormat="1" ht="25.92" customHeight="1">
      <c r="A125" s="12"/>
      <c r="B125" s="209"/>
      <c r="C125" s="210"/>
      <c r="D125" s="211" t="s">
        <v>74</v>
      </c>
      <c r="E125" s="212" t="s">
        <v>751</v>
      </c>
      <c r="F125" s="212" t="s">
        <v>752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P126</f>
        <v>0</v>
      </c>
      <c r="Q125" s="217"/>
      <c r="R125" s="218">
        <f>R126</f>
        <v>0.26730000000000004</v>
      </c>
      <c r="S125" s="217"/>
      <c r="T125" s="21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82</v>
      </c>
      <c r="AT125" s="221" t="s">
        <v>74</v>
      </c>
      <c r="AU125" s="221" t="s">
        <v>75</v>
      </c>
      <c r="AY125" s="220" t="s">
        <v>148</v>
      </c>
      <c r="BK125" s="222">
        <f>BK126</f>
        <v>0</v>
      </c>
    </row>
    <row r="126" s="12" customFormat="1" ht="22.8" customHeight="1">
      <c r="A126" s="12"/>
      <c r="B126" s="209"/>
      <c r="C126" s="210"/>
      <c r="D126" s="211" t="s">
        <v>74</v>
      </c>
      <c r="E126" s="251" t="s">
        <v>82</v>
      </c>
      <c r="F126" s="251" t="s">
        <v>91</v>
      </c>
      <c r="G126" s="210"/>
      <c r="H126" s="210"/>
      <c r="I126" s="213"/>
      <c r="J126" s="252">
        <f>BK126</f>
        <v>0</v>
      </c>
      <c r="K126" s="210"/>
      <c r="L126" s="215"/>
      <c r="M126" s="216"/>
      <c r="N126" s="217"/>
      <c r="O126" s="217"/>
      <c r="P126" s="218">
        <f>SUM(P127:P130)</f>
        <v>0</v>
      </c>
      <c r="Q126" s="217"/>
      <c r="R126" s="218">
        <f>SUM(R127:R130)</f>
        <v>0.26730000000000004</v>
      </c>
      <c r="S126" s="217"/>
      <c r="T126" s="219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82</v>
      </c>
      <c r="AT126" s="221" t="s">
        <v>74</v>
      </c>
      <c r="AU126" s="221" t="s">
        <v>82</v>
      </c>
      <c r="AY126" s="220" t="s">
        <v>148</v>
      </c>
      <c r="BK126" s="222">
        <f>SUM(BK127:BK130)</f>
        <v>0</v>
      </c>
    </row>
    <row r="127" s="2" customFormat="1" ht="44.25" customHeight="1">
      <c r="A127" s="37"/>
      <c r="B127" s="38"/>
      <c r="C127" s="242" t="s">
        <v>316</v>
      </c>
      <c r="D127" s="242" t="s">
        <v>190</v>
      </c>
      <c r="E127" s="243" t="s">
        <v>753</v>
      </c>
      <c r="F127" s="244" t="s">
        <v>754</v>
      </c>
      <c r="G127" s="245" t="s">
        <v>153</v>
      </c>
      <c r="H127" s="246">
        <v>79</v>
      </c>
      <c r="I127" s="247"/>
      <c r="J127" s="248">
        <f>ROUND(I127*H127,2)</f>
        <v>0</v>
      </c>
      <c r="K127" s="244" t="s">
        <v>755</v>
      </c>
      <c r="L127" s="43"/>
      <c r="M127" s="249" t="s">
        <v>1</v>
      </c>
      <c r="N127" s="250" t="s">
        <v>40</v>
      </c>
      <c r="O127" s="90"/>
      <c r="P127" s="233">
        <f>O127*H127</f>
        <v>0</v>
      </c>
      <c r="Q127" s="233">
        <v>0.0027000000000000001</v>
      </c>
      <c r="R127" s="233">
        <f>Q127*H127</f>
        <v>0.21330000000000002</v>
      </c>
      <c r="S127" s="233">
        <v>0</v>
      </c>
      <c r="T127" s="23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5" t="s">
        <v>156</v>
      </c>
      <c r="AT127" s="235" t="s">
        <v>190</v>
      </c>
      <c r="AU127" s="235" t="s">
        <v>84</v>
      </c>
      <c r="AY127" s="16" t="s">
        <v>148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6" t="s">
        <v>82</v>
      </c>
      <c r="BK127" s="236">
        <f>ROUND(I127*H127,2)</f>
        <v>0</v>
      </c>
      <c r="BL127" s="16" t="s">
        <v>156</v>
      </c>
      <c r="BM127" s="235" t="s">
        <v>984</v>
      </c>
    </row>
    <row r="128" s="2" customFormat="1">
      <c r="A128" s="37"/>
      <c r="B128" s="38"/>
      <c r="C128" s="39"/>
      <c r="D128" s="237" t="s">
        <v>158</v>
      </c>
      <c r="E128" s="39"/>
      <c r="F128" s="238" t="s">
        <v>757</v>
      </c>
      <c r="G128" s="39"/>
      <c r="H128" s="39"/>
      <c r="I128" s="239"/>
      <c r="J128" s="39"/>
      <c r="K128" s="39"/>
      <c r="L128" s="43"/>
      <c r="M128" s="240"/>
      <c r="N128" s="241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158</v>
      </c>
      <c r="AU128" s="16" t="s">
        <v>84</v>
      </c>
    </row>
    <row r="129" s="2" customFormat="1" ht="44.25" customHeight="1">
      <c r="A129" s="37"/>
      <c r="B129" s="38"/>
      <c r="C129" s="242" t="s">
        <v>488</v>
      </c>
      <c r="D129" s="242" t="s">
        <v>190</v>
      </c>
      <c r="E129" s="243" t="s">
        <v>758</v>
      </c>
      <c r="F129" s="244" t="s">
        <v>759</v>
      </c>
      <c r="G129" s="245" t="s">
        <v>153</v>
      </c>
      <c r="H129" s="246">
        <v>15</v>
      </c>
      <c r="I129" s="247"/>
      <c r="J129" s="248">
        <f>ROUND(I129*H129,2)</f>
        <v>0</v>
      </c>
      <c r="K129" s="244" t="s">
        <v>755</v>
      </c>
      <c r="L129" s="43"/>
      <c r="M129" s="249" t="s">
        <v>1</v>
      </c>
      <c r="N129" s="250" t="s">
        <v>40</v>
      </c>
      <c r="O129" s="90"/>
      <c r="P129" s="233">
        <f>O129*H129</f>
        <v>0</v>
      </c>
      <c r="Q129" s="233">
        <v>0.0035999999999999999</v>
      </c>
      <c r="R129" s="233">
        <f>Q129*H129</f>
        <v>0.053999999999999999</v>
      </c>
      <c r="S129" s="233">
        <v>0</v>
      </c>
      <c r="T129" s="23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5" t="s">
        <v>156</v>
      </c>
      <c r="AT129" s="235" t="s">
        <v>190</v>
      </c>
      <c r="AU129" s="235" t="s">
        <v>84</v>
      </c>
      <c r="AY129" s="16" t="s">
        <v>148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6" t="s">
        <v>82</v>
      </c>
      <c r="BK129" s="236">
        <f>ROUND(I129*H129,2)</f>
        <v>0</v>
      </c>
      <c r="BL129" s="16" t="s">
        <v>156</v>
      </c>
      <c r="BM129" s="235" t="s">
        <v>985</v>
      </c>
    </row>
    <row r="130" s="2" customFormat="1">
      <c r="A130" s="37"/>
      <c r="B130" s="38"/>
      <c r="C130" s="39"/>
      <c r="D130" s="237" t="s">
        <v>158</v>
      </c>
      <c r="E130" s="39"/>
      <c r="F130" s="238" t="s">
        <v>761</v>
      </c>
      <c r="G130" s="39"/>
      <c r="H130" s="39"/>
      <c r="I130" s="239"/>
      <c r="J130" s="39"/>
      <c r="K130" s="39"/>
      <c r="L130" s="43"/>
      <c r="M130" s="240"/>
      <c r="N130" s="241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158</v>
      </c>
      <c r="AU130" s="16" t="s">
        <v>84</v>
      </c>
    </row>
    <row r="131" s="12" customFormat="1" ht="25.92" customHeight="1">
      <c r="A131" s="12"/>
      <c r="B131" s="209"/>
      <c r="C131" s="210"/>
      <c r="D131" s="211" t="s">
        <v>74</v>
      </c>
      <c r="E131" s="212" t="s">
        <v>150</v>
      </c>
      <c r="F131" s="212" t="s">
        <v>775</v>
      </c>
      <c r="G131" s="210"/>
      <c r="H131" s="210"/>
      <c r="I131" s="213"/>
      <c r="J131" s="214">
        <f>BK131</f>
        <v>0</v>
      </c>
      <c r="K131" s="210"/>
      <c r="L131" s="215"/>
      <c r="M131" s="216"/>
      <c r="N131" s="217"/>
      <c r="O131" s="217"/>
      <c r="P131" s="218">
        <f>P132</f>
        <v>0</v>
      </c>
      <c r="Q131" s="217"/>
      <c r="R131" s="218">
        <f>R132</f>
        <v>0.029920000000000002</v>
      </c>
      <c r="S131" s="217"/>
      <c r="T131" s="219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0" t="s">
        <v>476</v>
      </c>
      <c r="AT131" s="221" t="s">
        <v>74</v>
      </c>
      <c r="AU131" s="221" t="s">
        <v>75</v>
      </c>
      <c r="AY131" s="220" t="s">
        <v>148</v>
      </c>
      <c r="BK131" s="222">
        <f>BK132</f>
        <v>0</v>
      </c>
    </row>
    <row r="132" s="12" customFormat="1" ht="22.8" customHeight="1">
      <c r="A132" s="12"/>
      <c r="B132" s="209"/>
      <c r="C132" s="210"/>
      <c r="D132" s="211" t="s">
        <v>74</v>
      </c>
      <c r="E132" s="251" t="s">
        <v>776</v>
      </c>
      <c r="F132" s="251" t="s">
        <v>777</v>
      </c>
      <c r="G132" s="210"/>
      <c r="H132" s="210"/>
      <c r="I132" s="213"/>
      <c r="J132" s="252">
        <f>BK132</f>
        <v>0</v>
      </c>
      <c r="K132" s="210"/>
      <c r="L132" s="215"/>
      <c r="M132" s="216"/>
      <c r="N132" s="217"/>
      <c r="O132" s="217"/>
      <c r="P132" s="218">
        <f>SUM(P133:P148)</f>
        <v>0</v>
      </c>
      <c r="Q132" s="217"/>
      <c r="R132" s="218">
        <f>SUM(R133:R148)</f>
        <v>0.029920000000000002</v>
      </c>
      <c r="S132" s="217"/>
      <c r="T132" s="219">
        <f>SUM(T133:T148)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476</v>
      </c>
      <c r="AT132" s="221" t="s">
        <v>74</v>
      </c>
      <c r="AU132" s="221" t="s">
        <v>82</v>
      </c>
      <c r="AY132" s="220" t="s">
        <v>148</v>
      </c>
      <c r="BK132" s="222">
        <f>SUM(BK133:BK148)</f>
        <v>0</v>
      </c>
    </row>
    <row r="133" s="2" customFormat="1" ht="24.15" customHeight="1">
      <c r="A133" s="37"/>
      <c r="B133" s="38"/>
      <c r="C133" s="242" t="s">
        <v>483</v>
      </c>
      <c r="D133" s="242" t="s">
        <v>190</v>
      </c>
      <c r="E133" s="243" t="s">
        <v>986</v>
      </c>
      <c r="F133" s="244" t="s">
        <v>987</v>
      </c>
      <c r="G133" s="245" t="s">
        <v>780</v>
      </c>
      <c r="H133" s="246">
        <v>3.3999999999999999</v>
      </c>
      <c r="I133" s="247"/>
      <c r="J133" s="248">
        <f>ROUND(I133*H133,2)</f>
        <v>0</v>
      </c>
      <c r="K133" s="244" t="s">
        <v>755</v>
      </c>
      <c r="L133" s="43"/>
      <c r="M133" s="249" t="s">
        <v>1</v>
      </c>
      <c r="N133" s="250" t="s">
        <v>40</v>
      </c>
      <c r="O133" s="90"/>
      <c r="P133" s="233">
        <f>O133*H133</f>
        <v>0</v>
      </c>
      <c r="Q133" s="233">
        <v>0.0088000000000000005</v>
      </c>
      <c r="R133" s="233">
        <f>Q133*H133</f>
        <v>0.029920000000000002</v>
      </c>
      <c r="S133" s="233">
        <v>0</v>
      </c>
      <c r="T133" s="23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5" t="s">
        <v>193</v>
      </c>
      <c r="AT133" s="235" t="s">
        <v>190</v>
      </c>
      <c r="AU133" s="235" t="s">
        <v>84</v>
      </c>
      <c r="AY133" s="16" t="s">
        <v>148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6" t="s">
        <v>82</v>
      </c>
      <c r="BK133" s="236">
        <f>ROUND(I133*H133,2)</f>
        <v>0</v>
      </c>
      <c r="BL133" s="16" t="s">
        <v>193</v>
      </c>
      <c r="BM133" s="235" t="s">
        <v>988</v>
      </c>
    </row>
    <row r="134" s="2" customFormat="1">
      <c r="A134" s="37"/>
      <c r="B134" s="38"/>
      <c r="C134" s="39"/>
      <c r="D134" s="237" t="s">
        <v>158</v>
      </c>
      <c r="E134" s="39"/>
      <c r="F134" s="238" t="s">
        <v>989</v>
      </c>
      <c r="G134" s="39"/>
      <c r="H134" s="39"/>
      <c r="I134" s="239"/>
      <c r="J134" s="39"/>
      <c r="K134" s="39"/>
      <c r="L134" s="43"/>
      <c r="M134" s="240"/>
      <c r="N134" s="241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84</v>
      </c>
    </row>
    <row r="135" s="2" customFormat="1" ht="24.15" customHeight="1">
      <c r="A135" s="37"/>
      <c r="B135" s="38"/>
      <c r="C135" s="242" t="s">
        <v>155</v>
      </c>
      <c r="D135" s="242" t="s">
        <v>190</v>
      </c>
      <c r="E135" s="243" t="s">
        <v>783</v>
      </c>
      <c r="F135" s="244" t="s">
        <v>784</v>
      </c>
      <c r="G135" s="245" t="s">
        <v>772</v>
      </c>
      <c r="H135" s="246">
        <v>30</v>
      </c>
      <c r="I135" s="247"/>
      <c r="J135" s="248">
        <f>ROUND(I135*H135,2)</f>
        <v>0</v>
      </c>
      <c r="K135" s="244" t="s">
        <v>755</v>
      </c>
      <c r="L135" s="43"/>
      <c r="M135" s="249" t="s">
        <v>1</v>
      </c>
      <c r="N135" s="250" t="s">
        <v>40</v>
      </c>
      <c r="O135" s="90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5" t="s">
        <v>193</v>
      </c>
      <c r="AT135" s="235" t="s">
        <v>190</v>
      </c>
      <c r="AU135" s="235" t="s">
        <v>84</v>
      </c>
      <c r="AY135" s="16" t="s">
        <v>148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6" t="s">
        <v>82</v>
      </c>
      <c r="BK135" s="236">
        <f>ROUND(I135*H135,2)</f>
        <v>0</v>
      </c>
      <c r="BL135" s="16" t="s">
        <v>193</v>
      </c>
      <c r="BM135" s="235" t="s">
        <v>990</v>
      </c>
    </row>
    <row r="136" s="2" customFormat="1">
      <c r="A136" s="37"/>
      <c r="B136" s="38"/>
      <c r="C136" s="39"/>
      <c r="D136" s="237" t="s">
        <v>158</v>
      </c>
      <c r="E136" s="39"/>
      <c r="F136" s="238" t="s">
        <v>786</v>
      </c>
      <c r="G136" s="39"/>
      <c r="H136" s="39"/>
      <c r="I136" s="239"/>
      <c r="J136" s="39"/>
      <c r="K136" s="39"/>
      <c r="L136" s="43"/>
      <c r="M136" s="240"/>
      <c r="N136" s="241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84</v>
      </c>
    </row>
    <row r="137" s="2" customFormat="1" ht="24.15" customHeight="1">
      <c r="A137" s="37"/>
      <c r="B137" s="38"/>
      <c r="C137" s="242" t="s">
        <v>84</v>
      </c>
      <c r="D137" s="242" t="s">
        <v>190</v>
      </c>
      <c r="E137" s="243" t="s">
        <v>795</v>
      </c>
      <c r="F137" s="244" t="s">
        <v>796</v>
      </c>
      <c r="G137" s="245" t="s">
        <v>153</v>
      </c>
      <c r="H137" s="246">
        <v>80</v>
      </c>
      <c r="I137" s="247"/>
      <c r="J137" s="248">
        <f>ROUND(I137*H137,2)</f>
        <v>0</v>
      </c>
      <c r="K137" s="244" t="s">
        <v>755</v>
      </c>
      <c r="L137" s="43"/>
      <c r="M137" s="249" t="s">
        <v>1</v>
      </c>
      <c r="N137" s="250" t="s">
        <v>40</v>
      </c>
      <c r="O137" s="90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5" t="s">
        <v>193</v>
      </c>
      <c r="AT137" s="235" t="s">
        <v>190</v>
      </c>
      <c r="AU137" s="235" t="s">
        <v>84</v>
      </c>
      <c r="AY137" s="16" t="s">
        <v>148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6" t="s">
        <v>82</v>
      </c>
      <c r="BK137" s="236">
        <f>ROUND(I137*H137,2)</f>
        <v>0</v>
      </c>
      <c r="BL137" s="16" t="s">
        <v>193</v>
      </c>
      <c r="BM137" s="235" t="s">
        <v>991</v>
      </c>
    </row>
    <row r="138" s="2" customFormat="1">
      <c r="A138" s="37"/>
      <c r="B138" s="38"/>
      <c r="C138" s="39"/>
      <c r="D138" s="237" t="s">
        <v>158</v>
      </c>
      <c r="E138" s="39"/>
      <c r="F138" s="238" t="s">
        <v>798</v>
      </c>
      <c r="G138" s="39"/>
      <c r="H138" s="39"/>
      <c r="I138" s="239"/>
      <c r="J138" s="39"/>
      <c r="K138" s="39"/>
      <c r="L138" s="43"/>
      <c r="M138" s="240"/>
      <c r="N138" s="241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158</v>
      </c>
      <c r="AU138" s="16" t="s">
        <v>84</v>
      </c>
    </row>
    <row r="139" s="2" customFormat="1" ht="24.15" customHeight="1">
      <c r="A139" s="37"/>
      <c r="B139" s="38"/>
      <c r="C139" s="242" t="s">
        <v>82</v>
      </c>
      <c r="D139" s="242" t="s">
        <v>190</v>
      </c>
      <c r="E139" s="243" t="s">
        <v>803</v>
      </c>
      <c r="F139" s="244" t="s">
        <v>804</v>
      </c>
      <c r="G139" s="245" t="s">
        <v>153</v>
      </c>
      <c r="H139" s="246">
        <v>3300</v>
      </c>
      <c r="I139" s="247"/>
      <c r="J139" s="248">
        <f>ROUND(I139*H139,2)</f>
        <v>0</v>
      </c>
      <c r="K139" s="244" t="s">
        <v>755</v>
      </c>
      <c r="L139" s="43"/>
      <c r="M139" s="249" t="s">
        <v>1</v>
      </c>
      <c r="N139" s="250" t="s">
        <v>40</v>
      </c>
      <c r="O139" s="90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5" t="s">
        <v>193</v>
      </c>
      <c r="AT139" s="235" t="s">
        <v>190</v>
      </c>
      <c r="AU139" s="235" t="s">
        <v>84</v>
      </c>
      <c r="AY139" s="16" t="s">
        <v>148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6" t="s">
        <v>82</v>
      </c>
      <c r="BK139" s="236">
        <f>ROUND(I139*H139,2)</f>
        <v>0</v>
      </c>
      <c r="BL139" s="16" t="s">
        <v>193</v>
      </c>
      <c r="BM139" s="235" t="s">
        <v>992</v>
      </c>
    </row>
    <row r="140" s="2" customFormat="1">
      <c r="A140" s="37"/>
      <c r="B140" s="38"/>
      <c r="C140" s="39"/>
      <c r="D140" s="237" t="s">
        <v>158</v>
      </c>
      <c r="E140" s="39"/>
      <c r="F140" s="238" t="s">
        <v>806</v>
      </c>
      <c r="G140" s="39"/>
      <c r="H140" s="39"/>
      <c r="I140" s="239"/>
      <c r="J140" s="39"/>
      <c r="K140" s="39"/>
      <c r="L140" s="43"/>
      <c r="M140" s="240"/>
      <c r="N140" s="241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158</v>
      </c>
      <c r="AU140" s="16" t="s">
        <v>84</v>
      </c>
    </row>
    <row r="141" s="2" customFormat="1" ht="24.15" customHeight="1">
      <c r="A141" s="37"/>
      <c r="B141" s="38"/>
      <c r="C141" s="242" t="s">
        <v>366</v>
      </c>
      <c r="D141" s="242" t="s">
        <v>190</v>
      </c>
      <c r="E141" s="243" t="s">
        <v>811</v>
      </c>
      <c r="F141" s="244" t="s">
        <v>812</v>
      </c>
      <c r="G141" s="245" t="s">
        <v>772</v>
      </c>
      <c r="H141" s="246">
        <v>30</v>
      </c>
      <c r="I141" s="247"/>
      <c r="J141" s="248">
        <f>ROUND(I141*H141,2)</f>
        <v>0</v>
      </c>
      <c r="K141" s="244" t="s">
        <v>755</v>
      </c>
      <c r="L141" s="43"/>
      <c r="M141" s="249" t="s">
        <v>1</v>
      </c>
      <c r="N141" s="250" t="s">
        <v>40</v>
      </c>
      <c r="O141" s="90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5" t="s">
        <v>193</v>
      </c>
      <c r="AT141" s="235" t="s">
        <v>190</v>
      </c>
      <c r="AU141" s="235" t="s">
        <v>84</v>
      </c>
      <c r="AY141" s="16" t="s">
        <v>148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6" t="s">
        <v>82</v>
      </c>
      <c r="BK141" s="236">
        <f>ROUND(I141*H141,2)</f>
        <v>0</v>
      </c>
      <c r="BL141" s="16" t="s">
        <v>193</v>
      </c>
      <c r="BM141" s="235" t="s">
        <v>993</v>
      </c>
    </row>
    <row r="142" s="2" customFormat="1">
      <c r="A142" s="37"/>
      <c r="B142" s="38"/>
      <c r="C142" s="39"/>
      <c r="D142" s="237" t="s">
        <v>158</v>
      </c>
      <c r="E142" s="39"/>
      <c r="F142" s="238" t="s">
        <v>814</v>
      </c>
      <c r="G142" s="39"/>
      <c r="H142" s="39"/>
      <c r="I142" s="239"/>
      <c r="J142" s="39"/>
      <c r="K142" s="39"/>
      <c r="L142" s="43"/>
      <c r="M142" s="240"/>
      <c r="N142" s="241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158</v>
      </c>
      <c r="AU142" s="16" t="s">
        <v>84</v>
      </c>
    </row>
    <row r="143" s="2" customFormat="1" ht="24.15" customHeight="1">
      <c r="A143" s="37"/>
      <c r="B143" s="38"/>
      <c r="C143" s="242" t="s">
        <v>476</v>
      </c>
      <c r="D143" s="242" t="s">
        <v>190</v>
      </c>
      <c r="E143" s="243" t="s">
        <v>824</v>
      </c>
      <c r="F143" s="244" t="s">
        <v>825</v>
      </c>
      <c r="G143" s="245" t="s">
        <v>153</v>
      </c>
      <c r="H143" s="246">
        <v>80</v>
      </c>
      <c r="I143" s="247"/>
      <c r="J143" s="248">
        <f>ROUND(I143*H143,2)</f>
        <v>0</v>
      </c>
      <c r="K143" s="244" t="s">
        <v>755</v>
      </c>
      <c r="L143" s="43"/>
      <c r="M143" s="249" t="s">
        <v>1</v>
      </c>
      <c r="N143" s="250" t="s">
        <v>40</v>
      </c>
      <c r="O143" s="90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5" t="s">
        <v>193</v>
      </c>
      <c r="AT143" s="235" t="s">
        <v>190</v>
      </c>
      <c r="AU143" s="235" t="s">
        <v>84</v>
      </c>
      <c r="AY143" s="16" t="s">
        <v>148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6" t="s">
        <v>82</v>
      </c>
      <c r="BK143" s="236">
        <f>ROUND(I143*H143,2)</f>
        <v>0</v>
      </c>
      <c r="BL143" s="16" t="s">
        <v>193</v>
      </c>
      <c r="BM143" s="235" t="s">
        <v>994</v>
      </c>
    </row>
    <row r="144" s="2" customFormat="1">
      <c r="A144" s="37"/>
      <c r="B144" s="38"/>
      <c r="C144" s="39"/>
      <c r="D144" s="237" t="s">
        <v>158</v>
      </c>
      <c r="E144" s="39"/>
      <c r="F144" s="238" t="s">
        <v>827</v>
      </c>
      <c r="G144" s="39"/>
      <c r="H144" s="39"/>
      <c r="I144" s="239"/>
      <c r="J144" s="39"/>
      <c r="K144" s="39"/>
      <c r="L144" s="43"/>
      <c r="M144" s="240"/>
      <c r="N144" s="241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158</v>
      </c>
      <c r="AU144" s="16" t="s">
        <v>84</v>
      </c>
    </row>
    <row r="145" s="2" customFormat="1" ht="24.15" customHeight="1">
      <c r="A145" s="37"/>
      <c r="B145" s="38"/>
      <c r="C145" s="242" t="s">
        <v>156</v>
      </c>
      <c r="D145" s="242" t="s">
        <v>190</v>
      </c>
      <c r="E145" s="243" t="s">
        <v>832</v>
      </c>
      <c r="F145" s="244" t="s">
        <v>833</v>
      </c>
      <c r="G145" s="245" t="s">
        <v>153</v>
      </c>
      <c r="H145" s="246">
        <v>3300</v>
      </c>
      <c r="I145" s="247"/>
      <c r="J145" s="248">
        <f>ROUND(I145*H145,2)</f>
        <v>0</v>
      </c>
      <c r="K145" s="244" t="s">
        <v>755</v>
      </c>
      <c r="L145" s="43"/>
      <c r="M145" s="249" t="s">
        <v>1</v>
      </c>
      <c r="N145" s="250" t="s">
        <v>40</v>
      </c>
      <c r="O145" s="90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5" t="s">
        <v>193</v>
      </c>
      <c r="AT145" s="235" t="s">
        <v>190</v>
      </c>
      <c r="AU145" s="235" t="s">
        <v>84</v>
      </c>
      <c r="AY145" s="16" t="s">
        <v>148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6" t="s">
        <v>82</v>
      </c>
      <c r="BK145" s="236">
        <f>ROUND(I145*H145,2)</f>
        <v>0</v>
      </c>
      <c r="BL145" s="16" t="s">
        <v>193</v>
      </c>
      <c r="BM145" s="235" t="s">
        <v>995</v>
      </c>
    </row>
    <row r="146" s="2" customFormat="1">
      <c r="A146" s="37"/>
      <c r="B146" s="38"/>
      <c r="C146" s="39"/>
      <c r="D146" s="237" t="s">
        <v>158</v>
      </c>
      <c r="E146" s="39"/>
      <c r="F146" s="238" t="s">
        <v>835</v>
      </c>
      <c r="G146" s="39"/>
      <c r="H146" s="39"/>
      <c r="I146" s="239"/>
      <c r="J146" s="39"/>
      <c r="K146" s="39"/>
      <c r="L146" s="43"/>
      <c r="M146" s="240"/>
      <c r="N146" s="241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84</v>
      </c>
    </row>
    <row r="147" s="2" customFormat="1" ht="24.15" customHeight="1">
      <c r="A147" s="37"/>
      <c r="B147" s="38"/>
      <c r="C147" s="242" t="s">
        <v>823</v>
      </c>
      <c r="D147" s="242" t="s">
        <v>190</v>
      </c>
      <c r="E147" s="243" t="s">
        <v>841</v>
      </c>
      <c r="F147" s="244" t="s">
        <v>842</v>
      </c>
      <c r="G147" s="245" t="s">
        <v>843</v>
      </c>
      <c r="H147" s="246">
        <v>3380</v>
      </c>
      <c r="I147" s="247"/>
      <c r="J147" s="248">
        <f>ROUND(I147*H147,2)</f>
        <v>0</v>
      </c>
      <c r="K147" s="244" t="s">
        <v>996</v>
      </c>
      <c r="L147" s="43"/>
      <c r="M147" s="249" t="s">
        <v>1</v>
      </c>
      <c r="N147" s="250" t="s">
        <v>40</v>
      </c>
      <c r="O147" s="90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5" t="s">
        <v>193</v>
      </c>
      <c r="AT147" s="235" t="s">
        <v>190</v>
      </c>
      <c r="AU147" s="235" t="s">
        <v>84</v>
      </c>
      <c r="AY147" s="16" t="s">
        <v>148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6" t="s">
        <v>82</v>
      </c>
      <c r="BK147" s="236">
        <f>ROUND(I147*H147,2)</f>
        <v>0</v>
      </c>
      <c r="BL147" s="16" t="s">
        <v>193</v>
      </c>
      <c r="BM147" s="235" t="s">
        <v>997</v>
      </c>
    </row>
    <row r="148" s="2" customFormat="1">
      <c r="A148" s="37"/>
      <c r="B148" s="38"/>
      <c r="C148" s="39"/>
      <c r="D148" s="237" t="s">
        <v>158</v>
      </c>
      <c r="E148" s="39"/>
      <c r="F148" s="238" t="s">
        <v>845</v>
      </c>
      <c r="G148" s="39"/>
      <c r="H148" s="39"/>
      <c r="I148" s="239"/>
      <c r="J148" s="39"/>
      <c r="K148" s="39"/>
      <c r="L148" s="43"/>
      <c r="M148" s="253"/>
      <c r="N148" s="254"/>
      <c r="O148" s="255"/>
      <c r="P148" s="255"/>
      <c r="Q148" s="255"/>
      <c r="R148" s="255"/>
      <c r="S148" s="255"/>
      <c r="T148" s="256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84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o8tb51tFjNVDBsofasevKFQrXIN5TLc2hDWxH14Dbe6tMi6naSIoFWqae2PoocMVSNZTvGj6JvIZR+O9RN7d0w==" hashValue="x/UU7WIhkNn2Mj/mj/THIlaXPEYb+F8v7ztT8WncEWHsoi9ffCqpL83NgJateNcaKbG7B1xT9LqVfmn0YPg35w==" algorithmName="SHA-512" password="CC35"/>
  <autoFilter ref="C123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111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staničního zabezpečovacího zařízení v ŽST Hlubočky</v>
      </c>
      <c r="F7" s="149"/>
      <c r="G7" s="149"/>
      <c r="H7" s="149"/>
      <c r="L7" s="19"/>
    </row>
    <row r="8" s="1" customFormat="1" ht="12" customHeight="1">
      <c r="B8" s="19"/>
      <c r="D8" s="149" t="s">
        <v>112</v>
      </c>
      <c r="L8" s="19"/>
    </row>
    <row r="9" s="2" customFormat="1" ht="16.5" customHeight="1">
      <c r="A9" s="37"/>
      <c r="B9" s="43"/>
      <c r="C9" s="37"/>
      <c r="D9" s="37"/>
      <c r="E9" s="150" t="s">
        <v>998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115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16. 3. 2021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33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35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37</v>
      </c>
      <c r="G34" s="37"/>
      <c r="H34" s="37"/>
      <c r="I34" s="160" t="s">
        <v>36</v>
      </c>
      <c r="J34" s="160" t="s">
        <v>38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39</v>
      </c>
      <c r="E35" s="149" t="s">
        <v>40</v>
      </c>
      <c r="F35" s="162">
        <f>ROUND((SUM(BE123:BE196)),  2)</f>
        <v>0</v>
      </c>
      <c r="G35" s="37"/>
      <c r="H35" s="37"/>
      <c r="I35" s="163">
        <v>0.20999999999999999</v>
      </c>
      <c r="J35" s="162">
        <f>ROUND(((SUM(BE123:BE196))*I35),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41</v>
      </c>
      <c r="F36" s="162">
        <f>ROUND((SUM(BF123:BF196)),  2)</f>
        <v>0</v>
      </c>
      <c r="G36" s="37"/>
      <c r="H36" s="37"/>
      <c r="I36" s="163">
        <v>0.14999999999999999</v>
      </c>
      <c r="J36" s="162">
        <f>ROUND(((SUM(BF123:BF196))*I36),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42</v>
      </c>
      <c r="F37" s="162">
        <f>ROUND((SUM(BG123:BG196)),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43</v>
      </c>
      <c r="F38" s="162">
        <f>ROUND((SUM(BH123:BH196)),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44</v>
      </c>
      <c r="F39" s="162">
        <f>ROUND((SUM(BI123:BI196)),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45</v>
      </c>
      <c r="E41" s="166"/>
      <c r="F41" s="166"/>
      <c r="G41" s="167" t="s">
        <v>46</v>
      </c>
      <c r="H41" s="168" t="s">
        <v>47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48</v>
      </c>
      <c r="E50" s="172"/>
      <c r="F50" s="172"/>
      <c r="G50" s="171" t="s">
        <v>49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4"/>
      <c r="J61" s="176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52</v>
      </c>
      <c r="E65" s="177"/>
      <c r="F65" s="177"/>
      <c r="G65" s="171" t="s">
        <v>53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4"/>
      <c r="J76" s="176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staničního zabezpečovacího zařízení v ŽST Hlubočky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112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01 - Zabezpečovací zařízení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16. 3. 2021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Signal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>Štěpán Mikš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117</v>
      </c>
      <c r="D96" s="184"/>
      <c r="E96" s="184"/>
      <c r="F96" s="184"/>
      <c r="G96" s="184"/>
      <c r="H96" s="184"/>
      <c r="I96" s="184"/>
      <c r="J96" s="185" t="s">
        <v>118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119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120</v>
      </c>
    </row>
    <row r="99" s="9" customFormat="1" ht="24.96" customHeight="1">
      <c r="A99" s="9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122</v>
      </c>
      <c r="E100" s="195"/>
      <c r="F100" s="195"/>
      <c r="G100" s="195"/>
      <c r="H100" s="195"/>
      <c r="I100" s="195"/>
      <c r="J100" s="196">
        <f>J167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132</v>
      </c>
      <c r="E101" s="190"/>
      <c r="F101" s="190"/>
      <c r="G101" s="190"/>
      <c r="H101" s="190"/>
      <c r="I101" s="190"/>
      <c r="J101" s="191">
        <f>J186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133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staničního zabezpečovacího zařízení v ŽST Hlubočky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112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998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114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01 - Zabezpečovací zařízení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16. 3. 2021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>Signal Projekt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32</v>
      </c>
      <c r="J120" s="35" t="str">
        <f>E26</f>
        <v>Štěpán Mikš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134</v>
      </c>
      <c r="D122" s="201" t="s">
        <v>60</v>
      </c>
      <c r="E122" s="201" t="s">
        <v>56</v>
      </c>
      <c r="F122" s="201" t="s">
        <v>57</v>
      </c>
      <c r="G122" s="201" t="s">
        <v>135</v>
      </c>
      <c r="H122" s="201" t="s">
        <v>136</v>
      </c>
      <c r="I122" s="201" t="s">
        <v>137</v>
      </c>
      <c r="J122" s="201" t="s">
        <v>118</v>
      </c>
      <c r="K122" s="202" t="s">
        <v>138</v>
      </c>
      <c r="L122" s="203"/>
      <c r="M122" s="99" t="s">
        <v>1</v>
      </c>
      <c r="N122" s="100" t="s">
        <v>39</v>
      </c>
      <c r="O122" s="100" t="s">
        <v>139</v>
      </c>
      <c r="P122" s="100" t="s">
        <v>140</v>
      </c>
      <c r="Q122" s="100" t="s">
        <v>141</v>
      </c>
      <c r="R122" s="100" t="s">
        <v>142</v>
      </c>
      <c r="S122" s="100" t="s">
        <v>143</v>
      </c>
      <c r="T122" s="101" t="s">
        <v>144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145</v>
      </c>
      <c r="D123" s="39"/>
      <c r="E123" s="39"/>
      <c r="F123" s="39"/>
      <c r="G123" s="39"/>
      <c r="H123" s="39"/>
      <c r="I123" s="39"/>
      <c r="J123" s="204">
        <f>BK123</f>
        <v>0</v>
      </c>
      <c r="K123" s="39"/>
      <c r="L123" s="43"/>
      <c r="M123" s="102"/>
      <c r="N123" s="205"/>
      <c r="O123" s="103"/>
      <c r="P123" s="206">
        <f>P124+P186</f>
        <v>0</v>
      </c>
      <c r="Q123" s="103"/>
      <c r="R123" s="206">
        <f>R124+R186</f>
        <v>0</v>
      </c>
      <c r="S123" s="103"/>
      <c r="T123" s="207">
        <f>T124+T186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74</v>
      </c>
      <c r="AU123" s="16" t="s">
        <v>120</v>
      </c>
      <c r="BK123" s="208">
        <f>BK124+BK186</f>
        <v>0</v>
      </c>
    </row>
    <row r="124" s="12" customFormat="1" ht="25.92" customHeight="1">
      <c r="A124" s="12"/>
      <c r="B124" s="209"/>
      <c r="C124" s="210"/>
      <c r="D124" s="211" t="s">
        <v>74</v>
      </c>
      <c r="E124" s="212" t="s">
        <v>146</v>
      </c>
      <c r="F124" s="212" t="s">
        <v>147</v>
      </c>
      <c r="G124" s="210"/>
      <c r="H124" s="210"/>
      <c r="I124" s="213"/>
      <c r="J124" s="214">
        <f>BK124</f>
        <v>0</v>
      </c>
      <c r="K124" s="210"/>
      <c r="L124" s="215"/>
      <c r="M124" s="216"/>
      <c r="N124" s="217"/>
      <c r="O124" s="217"/>
      <c r="P124" s="218">
        <f>P125+SUM(P126:P167)</f>
        <v>0</v>
      </c>
      <c r="Q124" s="217"/>
      <c r="R124" s="218">
        <f>R125+SUM(R126:R167)</f>
        <v>0</v>
      </c>
      <c r="S124" s="217"/>
      <c r="T124" s="219">
        <f>T125+SUM(T126:T167)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82</v>
      </c>
      <c r="AT124" s="221" t="s">
        <v>74</v>
      </c>
      <c r="AU124" s="221" t="s">
        <v>75</v>
      </c>
      <c r="AY124" s="220" t="s">
        <v>148</v>
      </c>
      <c r="BK124" s="222">
        <f>BK125+SUM(BK126:BK167)</f>
        <v>0</v>
      </c>
    </row>
    <row r="125" s="2" customFormat="1" ht="33" customHeight="1">
      <c r="A125" s="37"/>
      <c r="B125" s="38"/>
      <c r="C125" s="223" t="s">
        <v>398</v>
      </c>
      <c r="D125" s="223" t="s">
        <v>150</v>
      </c>
      <c r="E125" s="224" t="s">
        <v>164</v>
      </c>
      <c r="F125" s="225" t="s">
        <v>165</v>
      </c>
      <c r="G125" s="226" t="s">
        <v>153</v>
      </c>
      <c r="H125" s="227">
        <v>1070</v>
      </c>
      <c r="I125" s="228"/>
      <c r="J125" s="229">
        <f>ROUND(I125*H125,2)</f>
        <v>0</v>
      </c>
      <c r="K125" s="225" t="s">
        <v>154</v>
      </c>
      <c r="L125" s="230"/>
      <c r="M125" s="231" t="s">
        <v>1</v>
      </c>
      <c r="N125" s="232" t="s">
        <v>40</v>
      </c>
      <c r="O125" s="90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5" t="s">
        <v>155</v>
      </c>
      <c r="AT125" s="235" t="s">
        <v>150</v>
      </c>
      <c r="AU125" s="235" t="s">
        <v>82</v>
      </c>
      <c r="AY125" s="16" t="s">
        <v>148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6" t="s">
        <v>82</v>
      </c>
      <c r="BK125" s="236">
        <f>ROUND(I125*H125,2)</f>
        <v>0</v>
      </c>
      <c r="BL125" s="16" t="s">
        <v>156</v>
      </c>
      <c r="BM125" s="235" t="s">
        <v>999</v>
      </c>
    </row>
    <row r="126" s="2" customFormat="1">
      <c r="A126" s="37"/>
      <c r="B126" s="38"/>
      <c r="C126" s="39"/>
      <c r="D126" s="237" t="s">
        <v>158</v>
      </c>
      <c r="E126" s="39"/>
      <c r="F126" s="238" t="s">
        <v>165</v>
      </c>
      <c r="G126" s="39"/>
      <c r="H126" s="39"/>
      <c r="I126" s="239"/>
      <c r="J126" s="39"/>
      <c r="K126" s="39"/>
      <c r="L126" s="43"/>
      <c r="M126" s="240"/>
      <c r="N126" s="241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82</v>
      </c>
    </row>
    <row r="127" s="2" customFormat="1" ht="33" customHeight="1">
      <c r="A127" s="37"/>
      <c r="B127" s="38"/>
      <c r="C127" s="223" t="s">
        <v>8</v>
      </c>
      <c r="D127" s="223" t="s">
        <v>150</v>
      </c>
      <c r="E127" s="224" t="s">
        <v>168</v>
      </c>
      <c r="F127" s="225" t="s">
        <v>169</v>
      </c>
      <c r="G127" s="226" t="s">
        <v>153</v>
      </c>
      <c r="H127" s="227">
        <v>695</v>
      </c>
      <c r="I127" s="228"/>
      <c r="J127" s="229">
        <f>ROUND(I127*H127,2)</f>
        <v>0</v>
      </c>
      <c r="K127" s="225" t="s">
        <v>154</v>
      </c>
      <c r="L127" s="230"/>
      <c r="M127" s="231" t="s">
        <v>1</v>
      </c>
      <c r="N127" s="232" t="s">
        <v>40</v>
      </c>
      <c r="O127" s="90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5" t="s">
        <v>155</v>
      </c>
      <c r="AT127" s="235" t="s">
        <v>150</v>
      </c>
      <c r="AU127" s="235" t="s">
        <v>82</v>
      </c>
      <c r="AY127" s="16" t="s">
        <v>148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6" t="s">
        <v>82</v>
      </c>
      <c r="BK127" s="236">
        <f>ROUND(I127*H127,2)</f>
        <v>0</v>
      </c>
      <c r="BL127" s="16" t="s">
        <v>156</v>
      </c>
      <c r="BM127" s="235" t="s">
        <v>1000</v>
      </c>
    </row>
    <row r="128" s="2" customFormat="1">
      <c r="A128" s="37"/>
      <c r="B128" s="38"/>
      <c r="C128" s="39"/>
      <c r="D128" s="237" t="s">
        <v>158</v>
      </c>
      <c r="E128" s="39"/>
      <c r="F128" s="238" t="s">
        <v>169</v>
      </c>
      <c r="G128" s="39"/>
      <c r="H128" s="39"/>
      <c r="I128" s="239"/>
      <c r="J128" s="39"/>
      <c r="K128" s="39"/>
      <c r="L128" s="43"/>
      <c r="M128" s="240"/>
      <c r="N128" s="241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158</v>
      </c>
      <c r="AU128" s="16" t="s">
        <v>82</v>
      </c>
    </row>
    <row r="129" s="2" customFormat="1" ht="33" customHeight="1">
      <c r="A129" s="37"/>
      <c r="B129" s="38"/>
      <c r="C129" s="223" t="s">
        <v>410</v>
      </c>
      <c r="D129" s="223" t="s">
        <v>150</v>
      </c>
      <c r="E129" s="224" t="s">
        <v>172</v>
      </c>
      <c r="F129" s="225" t="s">
        <v>173</v>
      </c>
      <c r="G129" s="226" t="s">
        <v>153</v>
      </c>
      <c r="H129" s="227">
        <v>130</v>
      </c>
      <c r="I129" s="228"/>
      <c r="J129" s="229">
        <f>ROUND(I129*H129,2)</f>
        <v>0</v>
      </c>
      <c r="K129" s="225" t="s">
        <v>154</v>
      </c>
      <c r="L129" s="230"/>
      <c r="M129" s="231" t="s">
        <v>1</v>
      </c>
      <c r="N129" s="232" t="s">
        <v>40</v>
      </c>
      <c r="O129" s="90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5" t="s">
        <v>155</v>
      </c>
      <c r="AT129" s="235" t="s">
        <v>150</v>
      </c>
      <c r="AU129" s="235" t="s">
        <v>82</v>
      </c>
      <c r="AY129" s="16" t="s">
        <v>148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6" t="s">
        <v>82</v>
      </c>
      <c r="BK129" s="236">
        <f>ROUND(I129*H129,2)</f>
        <v>0</v>
      </c>
      <c r="BL129" s="16" t="s">
        <v>156</v>
      </c>
      <c r="BM129" s="235" t="s">
        <v>1001</v>
      </c>
    </row>
    <row r="130" s="2" customFormat="1">
      <c r="A130" s="37"/>
      <c r="B130" s="38"/>
      <c r="C130" s="39"/>
      <c r="D130" s="237" t="s">
        <v>158</v>
      </c>
      <c r="E130" s="39"/>
      <c r="F130" s="238" t="s">
        <v>173</v>
      </c>
      <c r="G130" s="39"/>
      <c r="H130" s="39"/>
      <c r="I130" s="239"/>
      <c r="J130" s="39"/>
      <c r="K130" s="39"/>
      <c r="L130" s="43"/>
      <c r="M130" s="240"/>
      <c r="N130" s="241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158</v>
      </c>
      <c r="AU130" s="16" t="s">
        <v>82</v>
      </c>
    </row>
    <row r="131" s="2" customFormat="1" ht="33" customHeight="1">
      <c r="A131" s="37"/>
      <c r="B131" s="38"/>
      <c r="C131" s="223" t="s">
        <v>414</v>
      </c>
      <c r="D131" s="223" t="s">
        <v>150</v>
      </c>
      <c r="E131" s="224" t="s">
        <v>176</v>
      </c>
      <c r="F131" s="225" t="s">
        <v>177</v>
      </c>
      <c r="G131" s="226" t="s">
        <v>153</v>
      </c>
      <c r="H131" s="227">
        <v>550</v>
      </c>
      <c r="I131" s="228"/>
      <c r="J131" s="229">
        <f>ROUND(I131*H131,2)</f>
        <v>0</v>
      </c>
      <c r="K131" s="225" t="s">
        <v>154</v>
      </c>
      <c r="L131" s="230"/>
      <c r="M131" s="231" t="s">
        <v>1</v>
      </c>
      <c r="N131" s="232" t="s">
        <v>40</v>
      </c>
      <c r="O131" s="90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5" t="s">
        <v>155</v>
      </c>
      <c r="AT131" s="235" t="s">
        <v>150</v>
      </c>
      <c r="AU131" s="235" t="s">
        <v>82</v>
      </c>
      <c r="AY131" s="16" t="s">
        <v>148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6" t="s">
        <v>82</v>
      </c>
      <c r="BK131" s="236">
        <f>ROUND(I131*H131,2)</f>
        <v>0</v>
      </c>
      <c r="BL131" s="16" t="s">
        <v>156</v>
      </c>
      <c r="BM131" s="235" t="s">
        <v>1002</v>
      </c>
    </row>
    <row r="132" s="2" customFormat="1">
      <c r="A132" s="37"/>
      <c r="B132" s="38"/>
      <c r="C132" s="39"/>
      <c r="D132" s="237" t="s">
        <v>158</v>
      </c>
      <c r="E132" s="39"/>
      <c r="F132" s="238" t="s">
        <v>177</v>
      </c>
      <c r="G132" s="39"/>
      <c r="H132" s="39"/>
      <c r="I132" s="239"/>
      <c r="J132" s="39"/>
      <c r="K132" s="39"/>
      <c r="L132" s="43"/>
      <c r="M132" s="240"/>
      <c r="N132" s="241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158</v>
      </c>
      <c r="AU132" s="16" t="s">
        <v>82</v>
      </c>
    </row>
    <row r="133" s="2" customFormat="1" ht="33" customHeight="1">
      <c r="A133" s="37"/>
      <c r="B133" s="38"/>
      <c r="C133" s="223" t="s">
        <v>458</v>
      </c>
      <c r="D133" s="223" t="s">
        <v>150</v>
      </c>
      <c r="E133" s="224" t="s">
        <v>1003</v>
      </c>
      <c r="F133" s="225" t="s">
        <v>1004</v>
      </c>
      <c r="G133" s="226" t="s">
        <v>153</v>
      </c>
      <c r="H133" s="227">
        <v>130</v>
      </c>
      <c r="I133" s="228"/>
      <c r="J133" s="229">
        <f>ROUND(I133*H133,2)</f>
        <v>0</v>
      </c>
      <c r="K133" s="225" t="s">
        <v>154</v>
      </c>
      <c r="L133" s="230"/>
      <c r="M133" s="231" t="s">
        <v>1</v>
      </c>
      <c r="N133" s="232" t="s">
        <v>40</v>
      </c>
      <c r="O133" s="90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5" t="s">
        <v>187</v>
      </c>
      <c r="AT133" s="235" t="s">
        <v>150</v>
      </c>
      <c r="AU133" s="235" t="s">
        <v>82</v>
      </c>
      <c r="AY133" s="16" t="s">
        <v>148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6" t="s">
        <v>82</v>
      </c>
      <c r="BK133" s="236">
        <f>ROUND(I133*H133,2)</f>
        <v>0</v>
      </c>
      <c r="BL133" s="16" t="s">
        <v>187</v>
      </c>
      <c r="BM133" s="235" t="s">
        <v>1005</v>
      </c>
    </row>
    <row r="134" s="2" customFormat="1">
      <c r="A134" s="37"/>
      <c r="B134" s="38"/>
      <c r="C134" s="39"/>
      <c r="D134" s="237" t="s">
        <v>158</v>
      </c>
      <c r="E134" s="39"/>
      <c r="F134" s="238" t="s">
        <v>1004</v>
      </c>
      <c r="G134" s="39"/>
      <c r="H134" s="39"/>
      <c r="I134" s="239"/>
      <c r="J134" s="39"/>
      <c r="K134" s="39"/>
      <c r="L134" s="43"/>
      <c r="M134" s="240"/>
      <c r="N134" s="241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82</v>
      </c>
    </row>
    <row r="135" s="2" customFormat="1" ht="37.8" customHeight="1">
      <c r="A135" s="37"/>
      <c r="B135" s="38"/>
      <c r="C135" s="242" t="s">
        <v>418</v>
      </c>
      <c r="D135" s="242" t="s">
        <v>190</v>
      </c>
      <c r="E135" s="243" t="s">
        <v>200</v>
      </c>
      <c r="F135" s="244" t="s">
        <v>201</v>
      </c>
      <c r="G135" s="245" t="s">
        <v>153</v>
      </c>
      <c r="H135" s="246">
        <v>1070</v>
      </c>
      <c r="I135" s="247"/>
      <c r="J135" s="248">
        <f>ROUND(I135*H135,2)</f>
        <v>0</v>
      </c>
      <c r="K135" s="244" t="s">
        <v>154</v>
      </c>
      <c r="L135" s="43"/>
      <c r="M135" s="249" t="s">
        <v>1</v>
      </c>
      <c r="N135" s="250" t="s">
        <v>40</v>
      </c>
      <c r="O135" s="90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5" t="s">
        <v>156</v>
      </c>
      <c r="AT135" s="235" t="s">
        <v>190</v>
      </c>
      <c r="AU135" s="235" t="s">
        <v>82</v>
      </c>
      <c r="AY135" s="16" t="s">
        <v>148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6" t="s">
        <v>82</v>
      </c>
      <c r="BK135" s="236">
        <f>ROUND(I135*H135,2)</f>
        <v>0</v>
      </c>
      <c r="BL135" s="16" t="s">
        <v>156</v>
      </c>
      <c r="BM135" s="235" t="s">
        <v>1006</v>
      </c>
    </row>
    <row r="136" s="2" customFormat="1">
      <c r="A136" s="37"/>
      <c r="B136" s="38"/>
      <c r="C136" s="39"/>
      <c r="D136" s="237" t="s">
        <v>158</v>
      </c>
      <c r="E136" s="39"/>
      <c r="F136" s="238" t="s">
        <v>203</v>
      </c>
      <c r="G136" s="39"/>
      <c r="H136" s="39"/>
      <c r="I136" s="239"/>
      <c r="J136" s="39"/>
      <c r="K136" s="39"/>
      <c r="L136" s="43"/>
      <c r="M136" s="240"/>
      <c r="N136" s="241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82</v>
      </c>
    </row>
    <row r="137" s="2" customFormat="1" ht="37.8" customHeight="1">
      <c r="A137" s="37"/>
      <c r="B137" s="38"/>
      <c r="C137" s="242" t="s">
        <v>422</v>
      </c>
      <c r="D137" s="242" t="s">
        <v>190</v>
      </c>
      <c r="E137" s="243" t="s">
        <v>205</v>
      </c>
      <c r="F137" s="244" t="s">
        <v>206</v>
      </c>
      <c r="G137" s="245" t="s">
        <v>153</v>
      </c>
      <c r="H137" s="246">
        <v>695</v>
      </c>
      <c r="I137" s="247"/>
      <c r="J137" s="248">
        <f>ROUND(I137*H137,2)</f>
        <v>0</v>
      </c>
      <c r="K137" s="244" t="s">
        <v>154</v>
      </c>
      <c r="L137" s="43"/>
      <c r="M137" s="249" t="s">
        <v>1</v>
      </c>
      <c r="N137" s="250" t="s">
        <v>40</v>
      </c>
      <c r="O137" s="90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5" t="s">
        <v>156</v>
      </c>
      <c r="AT137" s="235" t="s">
        <v>190</v>
      </c>
      <c r="AU137" s="235" t="s">
        <v>82</v>
      </c>
      <c r="AY137" s="16" t="s">
        <v>148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6" t="s">
        <v>82</v>
      </c>
      <c r="BK137" s="236">
        <f>ROUND(I137*H137,2)</f>
        <v>0</v>
      </c>
      <c r="BL137" s="16" t="s">
        <v>156</v>
      </c>
      <c r="BM137" s="235" t="s">
        <v>1007</v>
      </c>
    </row>
    <row r="138" s="2" customFormat="1">
      <c r="A138" s="37"/>
      <c r="B138" s="38"/>
      <c r="C138" s="39"/>
      <c r="D138" s="237" t="s">
        <v>158</v>
      </c>
      <c r="E138" s="39"/>
      <c r="F138" s="238" t="s">
        <v>208</v>
      </c>
      <c r="G138" s="39"/>
      <c r="H138" s="39"/>
      <c r="I138" s="239"/>
      <c r="J138" s="39"/>
      <c r="K138" s="39"/>
      <c r="L138" s="43"/>
      <c r="M138" s="240"/>
      <c r="N138" s="241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158</v>
      </c>
      <c r="AU138" s="16" t="s">
        <v>82</v>
      </c>
    </row>
    <row r="139" s="2" customFormat="1" ht="37.8" customHeight="1">
      <c r="A139" s="37"/>
      <c r="B139" s="38"/>
      <c r="C139" s="242" t="s">
        <v>426</v>
      </c>
      <c r="D139" s="242" t="s">
        <v>190</v>
      </c>
      <c r="E139" s="243" t="s">
        <v>210</v>
      </c>
      <c r="F139" s="244" t="s">
        <v>211</v>
      </c>
      <c r="G139" s="245" t="s">
        <v>153</v>
      </c>
      <c r="H139" s="246">
        <v>680</v>
      </c>
      <c r="I139" s="247"/>
      <c r="J139" s="248">
        <f>ROUND(I139*H139,2)</f>
        <v>0</v>
      </c>
      <c r="K139" s="244" t="s">
        <v>154</v>
      </c>
      <c r="L139" s="43"/>
      <c r="M139" s="249" t="s">
        <v>1</v>
      </c>
      <c r="N139" s="250" t="s">
        <v>40</v>
      </c>
      <c r="O139" s="90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5" t="s">
        <v>156</v>
      </c>
      <c r="AT139" s="235" t="s">
        <v>190</v>
      </c>
      <c r="AU139" s="235" t="s">
        <v>82</v>
      </c>
      <c r="AY139" s="16" t="s">
        <v>148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6" t="s">
        <v>82</v>
      </c>
      <c r="BK139" s="236">
        <f>ROUND(I139*H139,2)</f>
        <v>0</v>
      </c>
      <c r="BL139" s="16" t="s">
        <v>156</v>
      </c>
      <c r="BM139" s="235" t="s">
        <v>1008</v>
      </c>
    </row>
    <row r="140" s="2" customFormat="1">
      <c r="A140" s="37"/>
      <c r="B140" s="38"/>
      <c r="C140" s="39"/>
      <c r="D140" s="237" t="s">
        <v>158</v>
      </c>
      <c r="E140" s="39"/>
      <c r="F140" s="238" t="s">
        <v>213</v>
      </c>
      <c r="G140" s="39"/>
      <c r="H140" s="39"/>
      <c r="I140" s="239"/>
      <c r="J140" s="39"/>
      <c r="K140" s="39"/>
      <c r="L140" s="43"/>
      <c r="M140" s="240"/>
      <c r="N140" s="241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158</v>
      </c>
      <c r="AU140" s="16" t="s">
        <v>82</v>
      </c>
    </row>
    <row r="141" s="2" customFormat="1" ht="37.8" customHeight="1">
      <c r="A141" s="37"/>
      <c r="B141" s="38"/>
      <c r="C141" s="242" t="s">
        <v>466</v>
      </c>
      <c r="D141" s="242" t="s">
        <v>190</v>
      </c>
      <c r="E141" s="243" t="s">
        <v>1009</v>
      </c>
      <c r="F141" s="244" t="s">
        <v>1010</v>
      </c>
      <c r="G141" s="245" t="s">
        <v>153</v>
      </c>
      <c r="H141" s="246">
        <v>130</v>
      </c>
      <c r="I141" s="247"/>
      <c r="J141" s="248">
        <f>ROUND(I141*H141,2)</f>
        <v>0</v>
      </c>
      <c r="K141" s="244" t="s">
        <v>154</v>
      </c>
      <c r="L141" s="43"/>
      <c r="M141" s="249" t="s">
        <v>1</v>
      </c>
      <c r="N141" s="250" t="s">
        <v>40</v>
      </c>
      <c r="O141" s="90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5" t="s">
        <v>156</v>
      </c>
      <c r="AT141" s="235" t="s">
        <v>190</v>
      </c>
      <c r="AU141" s="235" t="s">
        <v>82</v>
      </c>
      <c r="AY141" s="16" t="s">
        <v>148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6" t="s">
        <v>82</v>
      </c>
      <c r="BK141" s="236">
        <f>ROUND(I141*H141,2)</f>
        <v>0</v>
      </c>
      <c r="BL141" s="16" t="s">
        <v>156</v>
      </c>
      <c r="BM141" s="235" t="s">
        <v>1011</v>
      </c>
    </row>
    <row r="142" s="2" customFormat="1">
      <c r="A142" s="37"/>
      <c r="B142" s="38"/>
      <c r="C142" s="39"/>
      <c r="D142" s="237" t="s">
        <v>158</v>
      </c>
      <c r="E142" s="39"/>
      <c r="F142" s="238" t="s">
        <v>1012</v>
      </c>
      <c r="G142" s="39"/>
      <c r="H142" s="39"/>
      <c r="I142" s="239"/>
      <c r="J142" s="39"/>
      <c r="K142" s="39"/>
      <c r="L142" s="43"/>
      <c r="M142" s="240"/>
      <c r="N142" s="241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158</v>
      </c>
      <c r="AU142" s="16" t="s">
        <v>82</v>
      </c>
    </row>
    <row r="143" s="2" customFormat="1" ht="49.05" customHeight="1">
      <c r="A143" s="37"/>
      <c r="B143" s="38"/>
      <c r="C143" s="223" t="s">
        <v>7</v>
      </c>
      <c r="D143" s="223" t="s">
        <v>150</v>
      </c>
      <c r="E143" s="224" t="s">
        <v>215</v>
      </c>
      <c r="F143" s="225" t="s">
        <v>216</v>
      </c>
      <c r="G143" s="226" t="s">
        <v>186</v>
      </c>
      <c r="H143" s="227">
        <v>3</v>
      </c>
      <c r="I143" s="228"/>
      <c r="J143" s="229">
        <f>ROUND(I143*H143,2)</f>
        <v>0</v>
      </c>
      <c r="K143" s="225" t="s">
        <v>154</v>
      </c>
      <c r="L143" s="230"/>
      <c r="M143" s="231" t="s">
        <v>1</v>
      </c>
      <c r="N143" s="232" t="s">
        <v>40</v>
      </c>
      <c r="O143" s="90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5" t="s">
        <v>187</v>
      </c>
      <c r="AT143" s="235" t="s">
        <v>150</v>
      </c>
      <c r="AU143" s="235" t="s">
        <v>82</v>
      </c>
      <c r="AY143" s="16" t="s">
        <v>148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6" t="s">
        <v>82</v>
      </c>
      <c r="BK143" s="236">
        <f>ROUND(I143*H143,2)</f>
        <v>0</v>
      </c>
      <c r="BL143" s="16" t="s">
        <v>187</v>
      </c>
      <c r="BM143" s="235" t="s">
        <v>1013</v>
      </c>
    </row>
    <row r="144" s="2" customFormat="1">
      <c r="A144" s="37"/>
      <c r="B144" s="38"/>
      <c r="C144" s="39"/>
      <c r="D144" s="237" t="s">
        <v>158</v>
      </c>
      <c r="E144" s="39"/>
      <c r="F144" s="238" t="s">
        <v>216</v>
      </c>
      <c r="G144" s="39"/>
      <c r="H144" s="39"/>
      <c r="I144" s="239"/>
      <c r="J144" s="39"/>
      <c r="K144" s="39"/>
      <c r="L144" s="43"/>
      <c r="M144" s="240"/>
      <c r="N144" s="241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158</v>
      </c>
      <c r="AU144" s="16" t="s">
        <v>82</v>
      </c>
    </row>
    <row r="145" s="2" customFormat="1" ht="49.05" customHeight="1">
      <c r="A145" s="37"/>
      <c r="B145" s="38"/>
      <c r="C145" s="223" t="s">
        <v>402</v>
      </c>
      <c r="D145" s="223" t="s">
        <v>150</v>
      </c>
      <c r="E145" s="224" t="s">
        <v>857</v>
      </c>
      <c r="F145" s="225" t="s">
        <v>858</v>
      </c>
      <c r="G145" s="226" t="s">
        <v>186</v>
      </c>
      <c r="H145" s="227">
        <v>1</v>
      </c>
      <c r="I145" s="228"/>
      <c r="J145" s="229">
        <f>ROUND(I145*H145,2)</f>
        <v>0</v>
      </c>
      <c r="K145" s="225" t="s">
        <v>154</v>
      </c>
      <c r="L145" s="230"/>
      <c r="M145" s="231" t="s">
        <v>1</v>
      </c>
      <c r="N145" s="232" t="s">
        <v>40</v>
      </c>
      <c r="O145" s="90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5" t="s">
        <v>187</v>
      </c>
      <c r="AT145" s="235" t="s">
        <v>150</v>
      </c>
      <c r="AU145" s="235" t="s">
        <v>82</v>
      </c>
      <c r="AY145" s="16" t="s">
        <v>148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6" t="s">
        <v>82</v>
      </c>
      <c r="BK145" s="236">
        <f>ROUND(I145*H145,2)</f>
        <v>0</v>
      </c>
      <c r="BL145" s="16" t="s">
        <v>187</v>
      </c>
      <c r="BM145" s="235" t="s">
        <v>1014</v>
      </c>
    </row>
    <row r="146" s="2" customFormat="1">
      <c r="A146" s="37"/>
      <c r="B146" s="38"/>
      <c r="C146" s="39"/>
      <c r="D146" s="237" t="s">
        <v>158</v>
      </c>
      <c r="E146" s="39"/>
      <c r="F146" s="238" t="s">
        <v>858</v>
      </c>
      <c r="G146" s="39"/>
      <c r="H146" s="39"/>
      <c r="I146" s="239"/>
      <c r="J146" s="39"/>
      <c r="K146" s="39"/>
      <c r="L146" s="43"/>
      <c r="M146" s="240"/>
      <c r="N146" s="241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82</v>
      </c>
    </row>
    <row r="147" s="2" customFormat="1" ht="37.8" customHeight="1">
      <c r="A147" s="37"/>
      <c r="B147" s="38"/>
      <c r="C147" s="242" t="s">
        <v>840</v>
      </c>
      <c r="D147" s="242" t="s">
        <v>190</v>
      </c>
      <c r="E147" s="243" t="s">
        <v>860</v>
      </c>
      <c r="F147" s="244" t="s">
        <v>861</v>
      </c>
      <c r="G147" s="245" t="s">
        <v>186</v>
      </c>
      <c r="H147" s="246">
        <v>2</v>
      </c>
      <c r="I147" s="247"/>
      <c r="J147" s="248">
        <f>ROUND(I147*H147,2)</f>
        <v>0</v>
      </c>
      <c r="K147" s="244" t="s">
        <v>154</v>
      </c>
      <c r="L147" s="43"/>
      <c r="M147" s="249" t="s">
        <v>1</v>
      </c>
      <c r="N147" s="250" t="s">
        <v>40</v>
      </c>
      <c r="O147" s="90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5" t="s">
        <v>221</v>
      </c>
      <c r="AT147" s="235" t="s">
        <v>190</v>
      </c>
      <c r="AU147" s="235" t="s">
        <v>82</v>
      </c>
      <c r="AY147" s="16" t="s">
        <v>148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6" t="s">
        <v>82</v>
      </c>
      <c r="BK147" s="236">
        <f>ROUND(I147*H147,2)</f>
        <v>0</v>
      </c>
      <c r="BL147" s="16" t="s">
        <v>221</v>
      </c>
      <c r="BM147" s="235" t="s">
        <v>1015</v>
      </c>
    </row>
    <row r="148" s="2" customFormat="1">
      <c r="A148" s="37"/>
      <c r="B148" s="38"/>
      <c r="C148" s="39"/>
      <c r="D148" s="237" t="s">
        <v>158</v>
      </c>
      <c r="E148" s="39"/>
      <c r="F148" s="238" t="s">
        <v>863</v>
      </c>
      <c r="G148" s="39"/>
      <c r="H148" s="39"/>
      <c r="I148" s="239"/>
      <c r="J148" s="39"/>
      <c r="K148" s="39"/>
      <c r="L148" s="43"/>
      <c r="M148" s="240"/>
      <c r="N148" s="241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82</v>
      </c>
    </row>
    <row r="149" s="2" customFormat="1" ht="37.8" customHeight="1">
      <c r="A149" s="37"/>
      <c r="B149" s="38"/>
      <c r="C149" s="242" t="s">
        <v>437</v>
      </c>
      <c r="D149" s="242" t="s">
        <v>190</v>
      </c>
      <c r="E149" s="243" t="s">
        <v>219</v>
      </c>
      <c r="F149" s="244" t="s">
        <v>220</v>
      </c>
      <c r="G149" s="245" t="s">
        <v>186</v>
      </c>
      <c r="H149" s="246">
        <v>1</v>
      </c>
      <c r="I149" s="247"/>
      <c r="J149" s="248">
        <f>ROUND(I149*H149,2)</f>
        <v>0</v>
      </c>
      <c r="K149" s="244" t="s">
        <v>154</v>
      </c>
      <c r="L149" s="43"/>
      <c r="M149" s="249" t="s">
        <v>1</v>
      </c>
      <c r="N149" s="250" t="s">
        <v>40</v>
      </c>
      <c r="O149" s="90"/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5" t="s">
        <v>221</v>
      </c>
      <c r="AT149" s="235" t="s">
        <v>190</v>
      </c>
      <c r="AU149" s="235" t="s">
        <v>82</v>
      </c>
      <c r="AY149" s="16" t="s">
        <v>148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6" t="s">
        <v>82</v>
      </c>
      <c r="BK149" s="236">
        <f>ROUND(I149*H149,2)</f>
        <v>0</v>
      </c>
      <c r="BL149" s="16" t="s">
        <v>221</v>
      </c>
      <c r="BM149" s="235" t="s">
        <v>1016</v>
      </c>
    </row>
    <row r="150" s="2" customFormat="1">
      <c r="A150" s="37"/>
      <c r="B150" s="38"/>
      <c r="C150" s="39"/>
      <c r="D150" s="237" t="s">
        <v>158</v>
      </c>
      <c r="E150" s="39"/>
      <c r="F150" s="238" t="s">
        <v>223</v>
      </c>
      <c r="G150" s="39"/>
      <c r="H150" s="39"/>
      <c r="I150" s="239"/>
      <c r="J150" s="39"/>
      <c r="K150" s="39"/>
      <c r="L150" s="43"/>
      <c r="M150" s="240"/>
      <c r="N150" s="241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158</v>
      </c>
      <c r="AU150" s="16" t="s">
        <v>82</v>
      </c>
    </row>
    <row r="151" s="2" customFormat="1" ht="37.8" customHeight="1">
      <c r="A151" s="37"/>
      <c r="B151" s="38"/>
      <c r="C151" s="242" t="s">
        <v>470</v>
      </c>
      <c r="D151" s="242" t="s">
        <v>190</v>
      </c>
      <c r="E151" s="243" t="s">
        <v>865</v>
      </c>
      <c r="F151" s="244" t="s">
        <v>866</v>
      </c>
      <c r="G151" s="245" t="s">
        <v>186</v>
      </c>
      <c r="H151" s="246">
        <v>1</v>
      </c>
      <c r="I151" s="247"/>
      <c r="J151" s="248">
        <f>ROUND(I151*H151,2)</f>
        <v>0</v>
      </c>
      <c r="K151" s="244" t="s">
        <v>154</v>
      </c>
      <c r="L151" s="43"/>
      <c r="M151" s="249" t="s">
        <v>1</v>
      </c>
      <c r="N151" s="250" t="s">
        <v>40</v>
      </c>
      <c r="O151" s="90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5" t="s">
        <v>221</v>
      </c>
      <c r="AT151" s="235" t="s">
        <v>190</v>
      </c>
      <c r="AU151" s="235" t="s">
        <v>82</v>
      </c>
      <c r="AY151" s="16" t="s">
        <v>148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6" t="s">
        <v>82</v>
      </c>
      <c r="BK151" s="236">
        <f>ROUND(I151*H151,2)</f>
        <v>0</v>
      </c>
      <c r="BL151" s="16" t="s">
        <v>221</v>
      </c>
      <c r="BM151" s="235" t="s">
        <v>1017</v>
      </c>
    </row>
    <row r="152" s="2" customFormat="1">
      <c r="A152" s="37"/>
      <c r="B152" s="38"/>
      <c r="C152" s="39"/>
      <c r="D152" s="237" t="s">
        <v>158</v>
      </c>
      <c r="E152" s="39"/>
      <c r="F152" s="238" t="s">
        <v>868</v>
      </c>
      <c r="G152" s="39"/>
      <c r="H152" s="39"/>
      <c r="I152" s="239"/>
      <c r="J152" s="39"/>
      <c r="K152" s="39"/>
      <c r="L152" s="43"/>
      <c r="M152" s="240"/>
      <c r="N152" s="241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82</v>
      </c>
    </row>
    <row r="153" s="2" customFormat="1" ht="33" customHeight="1">
      <c r="A153" s="37"/>
      <c r="B153" s="38"/>
      <c r="C153" s="242" t="s">
        <v>441</v>
      </c>
      <c r="D153" s="242" t="s">
        <v>190</v>
      </c>
      <c r="E153" s="243" t="s">
        <v>235</v>
      </c>
      <c r="F153" s="244" t="s">
        <v>236</v>
      </c>
      <c r="G153" s="245" t="s">
        <v>186</v>
      </c>
      <c r="H153" s="246">
        <v>10</v>
      </c>
      <c r="I153" s="247"/>
      <c r="J153" s="248">
        <f>ROUND(I153*H153,2)</f>
        <v>0</v>
      </c>
      <c r="K153" s="244" t="s">
        <v>154</v>
      </c>
      <c r="L153" s="43"/>
      <c r="M153" s="249" t="s">
        <v>1</v>
      </c>
      <c r="N153" s="250" t="s">
        <v>40</v>
      </c>
      <c r="O153" s="90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5" t="s">
        <v>156</v>
      </c>
      <c r="AT153" s="235" t="s">
        <v>190</v>
      </c>
      <c r="AU153" s="235" t="s">
        <v>82</v>
      </c>
      <c r="AY153" s="16" t="s">
        <v>148</v>
      </c>
      <c r="BE153" s="236">
        <f>IF(N153="základní",J153,0)</f>
        <v>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6" t="s">
        <v>82</v>
      </c>
      <c r="BK153" s="236">
        <f>ROUND(I153*H153,2)</f>
        <v>0</v>
      </c>
      <c r="BL153" s="16" t="s">
        <v>156</v>
      </c>
      <c r="BM153" s="235" t="s">
        <v>1018</v>
      </c>
    </row>
    <row r="154" s="2" customFormat="1">
      <c r="A154" s="37"/>
      <c r="B154" s="38"/>
      <c r="C154" s="39"/>
      <c r="D154" s="237" t="s">
        <v>158</v>
      </c>
      <c r="E154" s="39"/>
      <c r="F154" s="238" t="s">
        <v>238</v>
      </c>
      <c r="G154" s="39"/>
      <c r="H154" s="39"/>
      <c r="I154" s="239"/>
      <c r="J154" s="39"/>
      <c r="K154" s="39"/>
      <c r="L154" s="43"/>
      <c r="M154" s="240"/>
      <c r="N154" s="241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158</v>
      </c>
      <c r="AU154" s="16" t="s">
        <v>82</v>
      </c>
    </row>
    <row r="155" s="2" customFormat="1" ht="33" customHeight="1">
      <c r="A155" s="37"/>
      <c r="B155" s="38"/>
      <c r="C155" s="242" t="s">
        <v>445</v>
      </c>
      <c r="D155" s="242" t="s">
        <v>190</v>
      </c>
      <c r="E155" s="243" t="s">
        <v>240</v>
      </c>
      <c r="F155" s="244" t="s">
        <v>241</v>
      </c>
      <c r="G155" s="245" t="s">
        <v>186</v>
      </c>
      <c r="H155" s="246">
        <v>6</v>
      </c>
      <c r="I155" s="247"/>
      <c r="J155" s="248">
        <f>ROUND(I155*H155,2)</f>
        <v>0</v>
      </c>
      <c r="K155" s="244" t="s">
        <v>154</v>
      </c>
      <c r="L155" s="43"/>
      <c r="M155" s="249" t="s">
        <v>1</v>
      </c>
      <c r="N155" s="250" t="s">
        <v>40</v>
      </c>
      <c r="O155" s="90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5" t="s">
        <v>156</v>
      </c>
      <c r="AT155" s="235" t="s">
        <v>190</v>
      </c>
      <c r="AU155" s="235" t="s">
        <v>82</v>
      </c>
      <c r="AY155" s="16" t="s">
        <v>148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6" t="s">
        <v>82</v>
      </c>
      <c r="BK155" s="236">
        <f>ROUND(I155*H155,2)</f>
        <v>0</v>
      </c>
      <c r="BL155" s="16" t="s">
        <v>156</v>
      </c>
      <c r="BM155" s="235" t="s">
        <v>1019</v>
      </c>
    </row>
    <row r="156" s="2" customFormat="1">
      <c r="A156" s="37"/>
      <c r="B156" s="38"/>
      <c r="C156" s="39"/>
      <c r="D156" s="237" t="s">
        <v>158</v>
      </c>
      <c r="E156" s="39"/>
      <c r="F156" s="238" t="s">
        <v>243</v>
      </c>
      <c r="G156" s="39"/>
      <c r="H156" s="39"/>
      <c r="I156" s="239"/>
      <c r="J156" s="39"/>
      <c r="K156" s="39"/>
      <c r="L156" s="43"/>
      <c r="M156" s="240"/>
      <c r="N156" s="241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158</v>
      </c>
      <c r="AU156" s="16" t="s">
        <v>82</v>
      </c>
    </row>
    <row r="157" s="2" customFormat="1" ht="33" customHeight="1">
      <c r="A157" s="37"/>
      <c r="B157" s="38"/>
      <c r="C157" s="242" t="s">
        <v>449</v>
      </c>
      <c r="D157" s="242" t="s">
        <v>190</v>
      </c>
      <c r="E157" s="243" t="s">
        <v>245</v>
      </c>
      <c r="F157" s="244" t="s">
        <v>246</v>
      </c>
      <c r="G157" s="245" t="s">
        <v>186</v>
      </c>
      <c r="H157" s="246">
        <v>2</v>
      </c>
      <c r="I157" s="247"/>
      <c r="J157" s="248">
        <f>ROUND(I157*H157,2)</f>
        <v>0</v>
      </c>
      <c r="K157" s="244" t="s">
        <v>154</v>
      </c>
      <c r="L157" s="43"/>
      <c r="M157" s="249" t="s">
        <v>1</v>
      </c>
      <c r="N157" s="250" t="s">
        <v>40</v>
      </c>
      <c r="O157" s="90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5" t="s">
        <v>156</v>
      </c>
      <c r="AT157" s="235" t="s">
        <v>190</v>
      </c>
      <c r="AU157" s="235" t="s">
        <v>82</v>
      </c>
      <c r="AY157" s="16" t="s">
        <v>148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6" t="s">
        <v>82</v>
      </c>
      <c r="BK157" s="236">
        <f>ROUND(I157*H157,2)</f>
        <v>0</v>
      </c>
      <c r="BL157" s="16" t="s">
        <v>156</v>
      </c>
      <c r="BM157" s="235" t="s">
        <v>1020</v>
      </c>
    </row>
    <row r="158" s="2" customFormat="1">
      <c r="A158" s="37"/>
      <c r="B158" s="38"/>
      <c r="C158" s="39"/>
      <c r="D158" s="237" t="s">
        <v>158</v>
      </c>
      <c r="E158" s="39"/>
      <c r="F158" s="238" t="s">
        <v>248</v>
      </c>
      <c r="G158" s="39"/>
      <c r="H158" s="39"/>
      <c r="I158" s="239"/>
      <c r="J158" s="39"/>
      <c r="K158" s="39"/>
      <c r="L158" s="43"/>
      <c r="M158" s="240"/>
      <c r="N158" s="241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158</v>
      </c>
      <c r="AU158" s="16" t="s">
        <v>82</v>
      </c>
    </row>
    <row r="159" s="2" customFormat="1" ht="33" customHeight="1">
      <c r="A159" s="37"/>
      <c r="B159" s="38"/>
      <c r="C159" s="242" t="s">
        <v>453</v>
      </c>
      <c r="D159" s="242" t="s">
        <v>190</v>
      </c>
      <c r="E159" s="243" t="s">
        <v>250</v>
      </c>
      <c r="F159" s="244" t="s">
        <v>251</v>
      </c>
      <c r="G159" s="245" t="s">
        <v>186</v>
      </c>
      <c r="H159" s="246">
        <v>4</v>
      </c>
      <c r="I159" s="247"/>
      <c r="J159" s="248">
        <f>ROUND(I159*H159,2)</f>
        <v>0</v>
      </c>
      <c r="K159" s="244" t="s">
        <v>154</v>
      </c>
      <c r="L159" s="43"/>
      <c r="M159" s="249" t="s">
        <v>1</v>
      </c>
      <c r="N159" s="250" t="s">
        <v>40</v>
      </c>
      <c r="O159" s="90"/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5" t="s">
        <v>156</v>
      </c>
      <c r="AT159" s="235" t="s">
        <v>190</v>
      </c>
      <c r="AU159" s="235" t="s">
        <v>82</v>
      </c>
      <c r="AY159" s="16" t="s">
        <v>148</v>
      </c>
      <c r="BE159" s="236">
        <f>IF(N159="základní",J159,0)</f>
        <v>0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6" t="s">
        <v>82</v>
      </c>
      <c r="BK159" s="236">
        <f>ROUND(I159*H159,2)</f>
        <v>0</v>
      </c>
      <c r="BL159" s="16" t="s">
        <v>156</v>
      </c>
      <c r="BM159" s="235" t="s">
        <v>1021</v>
      </c>
    </row>
    <row r="160" s="2" customFormat="1">
      <c r="A160" s="37"/>
      <c r="B160" s="38"/>
      <c r="C160" s="39"/>
      <c r="D160" s="237" t="s">
        <v>158</v>
      </c>
      <c r="E160" s="39"/>
      <c r="F160" s="238" t="s">
        <v>253</v>
      </c>
      <c r="G160" s="39"/>
      <c r="H160" s="39"/>
      <c r="I160" s="239"/>
      <c r="J160" s="39"/>
      <c r="K160" s="39"/>
      <c r="L160" s="43"/>
      <c r="M160" s="240"/>
      <c r="N160" s="241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158</v>
      </c>
      <c r="AU160" s="16" t="s">
        <v>82</v>
      </c>
    </row>
    <row r="161" s="2" customFormat="1" ht="33" customHeight="1">
      <c r="A161" s="37"/>
      <c r="B161" s="38"/>
      <c r="C161" s="242" t="s">
        <v>959</v>
      </c>
      <c r="D161" s="242" t="s">
        <v>190</v>
      </c>
      <c r="E161" s="243" t="s">
        <v>1022</v>
      </c>
      <c r="F161" s="244" t="s">
        <v>1023</v>
      </c>
      <c r="G161" s="245" t="s">
        <v>186</v>
      </c>
      <c r="H161" s="246">
        <v>2</v>
      </c>
      <c r="I161" s="247"/>
      <c r="J161" s="248">
        <f>ROUND(I161*H161,2)</f>
        <v>0</v>
      </c>
      <c r="K161" s="244" t="s">
        <v>154</v>
      </c>
      <c r="L161" s="43"/>
      <c r="M161" s="249" t="s">
        <v>1</v>
      </c>
      <c r="N161" s="250" t="s">
        <v>40</v>
      </c>
      <c r="O161" s="90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5" t="s">
        <v>156</v>
      </c>
      <c r="AT161" s="235" t="s">
        <v>190</v>
      </c>
      <c r="AU161" s="235" t="s">
        <v>82</v>
      </c>
      <c r="AY161" s="16" t="s">
        <v>148</v>
      </c>
      <c r="BE161" s="236">
        <f>IF(N161="základní",J161,0)</f>
        <v>0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6" t="s">
        <v>82</v>
      </c>
      <c r="BK161" s="236">
        <f>ROUND(I161*H161,2)</f>
        <v>0</v>
      </c>
      <c r="BL161" s="16" t="s">
        <v>156</v>
      </c>
      <c r="BM161" s="235" t="s">
        <v>1024</v>
      </c>
    </row>
    <row r="162" s="2" customFormat="1">
      <c r="A162" s="37"/>
      <c r="B162" s="38"/>
      <c r="C162" s="39"/>
      <c r="D162" s="237" t="s">
        <v>158</v>
      </c>
      <c r="E162" s="39"/>
      <c r="F162" s="238" t="s">
        <v>1025</v>
      </c>
      <c r="G162" s="39"/>
      <c r="H162" s="39"/>
      <c r="I162" s="239"/>
      <c r="J162" s="39"/>
      <c r="K162" s="39"/>
      <c r="L162" s="43"/>
      <c r="M162" s="240"/>
      <c r="N162" s="241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158</v>
      </c>
      <c r="AU162" s="16" t="s">
        <v>82</v>
      </c>
    </row>
    <row r="163" s="2" customFormat="1" ht="37.8" customHeight="1">
      <c r="A163" s="37"/>
      <c r="B163" s="38"/>
      <c r="C163" s="223" t="s">
        <v>366</v>
      </c>
      <c r="D163" s="223" t="s">
        <v>150</v>
      </c>
      <c r="E163" s="224" t="s">
        <v>255</v>
      </c>
      <c r="F163" s="225" t="s">
        <v>256</v>
      </c>
      <c r="G163" s="226" t="s">
        <v>186</v>
      </c>
      <c r="H163" s="227">
        <v>10</v>
      </c>
      <c r="I163" s="228"/>
      <c r="J163" s="229">
        <f>ROUND(I163*H163,2)</f>
        <v>0</v>
      </c>
      <c r="K163" s="225" t="s">
        <v>154</v>
      </c>
      <c r="L163" s="230"/>
      <c r="M163" s="231" t="s">
        <v>1</v>
      </c>
      <c r="N163" s="232" t="s">
        <v>40</v>
      </c>
      <c r="O163" s="90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5" t="s">
        <v>187</v>
      </c>
      <c r="AT163" s="235" t="s">
        <v>150</v>
      </c>
      <c r="AU163" s="235" t="s">
        <v>82</v>
      </c>
      <c r="AY163" s="16" t="s">
        <v>148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6" t="s">
        <v>82</v>
      </c>
      <c r="BK163" s="236">
        <f>ROUND(I163*H163,2)</f>
        <v>0</v>
      </c>
      <c r="BL163" s="16" t="s">
        <v>187</v>
      </c>
      <c r="BM163" s="235" t="s">
        <v>1026</v>
      </c>
    </row>
    <row r="164" s="2" customFormat="1">
      <c r="A164" s="37"/>
      <c r="B164" s="38"/>
      <c r="C164" s="39"/>
      <c r="D164" s="237" t="s">
        <v>158</v>
      </c>
      <c r="E164" s="39"/>
      <c r="F164" s="238" t="s">
        <v>256</v>
      </c>
      <c r="G164" s="39"/>
      <c r="H164" s="39"/>
      <c r="I164" s="239"/>
      <c r="J164" s="39"/>
      <c r="K164" s="39"/>
      <c r="L164" s="43"/>
      <c r="M164" s="240"/>
      <c r="N164" s="241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82</v>
      </c>
    </row>
    <row r="165" s="2" customFormat="1" ht="16.5" customHeight="1">
      <c r="A165" s="37"/>
      <c r="B165" s="38"/>
      <c r="C165" s="242" t="s">
        <v>155</v>
      </c>
      <c r="D165" s="242" t="s">
        <v>190</v>
      </c>
      <c r="E165" s="243" t="s">
        <v>259</v>
      </c>
      <c r="F165" s="244" t="s">
        <v>260</v>
      </c>
      <c r="G165" s="245" t="s">
        <v>186</v>
      </c>
      <c r="H165" s="246">
        <v>10</v>
      </c>
      <c r="I165" s="247"/>
      <c r="J165" s="248">
        <f>ROUND(I165*H165,2)</f>
        <v>0</v>
      </c>
      <c r="K165" s="244" t="s">
        <v>154</v>
      </c>
      <c r="L165" s="43"/>
      <c r="M165" s="249" t="s">
        <v>1</v>
      </c>
      <c r="N165" s="250" t="s">
        <v>40</v>
      </c>
      <c r="O165" s="90"/>
      <c r="P165" s="233">
        <f>O165*H165</f>
        <v>0</v>
      </c>
      <c r="Q165" s="233">
        <v>0</v>
      </c>
      <c r="R165" s="233">
        <f>Q165*H165</f>
        <v>0</v>
      </c>
      <c r="S165" s="233">
        <v>0</v>
      </c>
      <c r="T165" s="23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5" t="s">
        <v>221</v>
      </c>
      <c r="AT165" s="235" t="s">
        <v>190</v>
      </c>
      <c r="AU165" s="235" t="s">
        <v>82</v>
      </c>
      <c r="AY165" s="16" t="s">
        <v>148</v>
      </c>
      <c r="BE165" s="236">
        <f>IF(N165="základní",J165,0)</f>
        <v>0</v>
      </c>
      <c r="BF165" s="236">
        <f>IF(N165="snížená",J165,0)</f>
        <v>0</v>
      </c>
      <c r="BG165" s="236">
        <f>IF(N165="zákl. přenesená",J165,0)</f>
        <v>0</v>
      </c>
      <c r="BH165" s="236">
        <f>IF(N165="sníž. přenesená",J165,0)</f>
        <v>0</v>
      </c>
      <c r="BI165" s="236">
        <f>IF(N165="nulová",J165,0)</f>
        <v>0</v>
      </c>
      <c r="BJ165" s="16" t="s">
        <v>82</v>
      </c>
      <c r="BK165" s="236">
        <f>ROUND(I165*H165,2)</f>
        <v>0</v>
      </c>
      <c r="BL165" s="16" t="s">
        <v>221</v>
      </c>
      <c r="BM165" s="235" t="s">
        <v>1027</v>
      </c>
    </row>
    <row r="166" s="2" customFormat="1">
      <c r="A166" s="37"/>
      <c r="B166" s="38"/>
      <c r="C166" s="39"/>
      <c r="D166" s="237" t="s">
        <v>158</v>
      </c>
      <c r="E166" s="39"/>
      <c r="F166" s="238" t="s">
        <v>262</v>
      </c>
      <c r="G166" s="39"/>
      <c r="H166" s="39"/>
      <c r="I166" s="239"/>
      <c r="J166" s="39"/>
      <c r="K166" s="39"/>
      <c r="L166" s="43"/>
      <c r="M166" s="240"/>
      <c r="N166" s="241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158</v>
      </c>
      <c r="AU166" s="16" t="s">
        <v>82</v>
      </c>
    </row>
    <row r="167" s="12" customFormat="1" ht="22.8" customHeight="1">
      <c r="A167" s="12"/>
      <c r="B167" s="209"/>
      <c r="C167" s="210"/>
      <c r="D167" s="211" t="s">
        <v>74</v>
      </c>
      <c r="E167" s="251" t="s">
        <v>263</v>
      </c>
      <c r="F167" s="251" t="s">
        <v>264</v>
      </c>
      <c r="G167" s="210"/>
      <c r="H167" s="210"/>
      <c r="I167" s="213"/>
      <c r="J167" s="252">
        <f>BK167</f>
        <v>0</v>
      </c>
      <c r="K167" s="210"/>
      <c r="L167" s="215"/>
      <c r="M167" s="216"/>
      <c r="N167" s="217"/>
      <c r="O167" s="217"/>
      <c r="P167" s="218">
        <f>SUM(P168:P185)</f>
        <v>0</v>
      </c>
      <c r="Q167" s="217"/>
      <c r="R167" s="218">
        <f>SUM(R168:R185)</f>
        <v>0</v>
      </c>
      <c r="S167" s="217"/>
      <c r="T167" s="219">
        <f>SUM(T168:T185)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0" t="s">
        <v>82</v>
      </c>
      <c r="AT167" s="221" t="s">
        <v>74</v>
      </c>
      <c r="AU167" s="221" t="s">
        <v>82</v>
      </c>
      <c r="AY167" s="220" t="s">
        <v>148</v>
      </c>
      <c r="BK167" s="222">
        <f>SUM(BK168:BK185)</f>
        <v>0</v>
      </c>
    </row>
    <row r="168" s="2" customFormat="1" ht="24.15" customHeight="1">
      <c r="A168" s="37"/>
      <c r="B168" s="38"/>
      <c r="C168" s="223" t="s">
        <v>382</v>
      </c>
      <c r="D168" s="223" t="s">
        <v>150</v>
      </c>
      <c r="E168" s="224" t="s">
        <v>290</v>
      </c>
      <c r="F168" s="225" t="s">
        <v>291</v>
      </c>
      <c r="G168" s="226" t="s">
        <v>153</v>
      </c>
      <c r="H168" s="227">
        <v>14</v>
      </c>
      <c r="I168" s="228"/>
      <c r="J168" s="229">
        <f>ROUND(I168*H168,2)</f>
        <v>0</v>
      </c>
      <c r="K168" s="225" t="s">
        <v>154</v>
      </c>
      <c r="L168" s="230"/>
      <c r="M168" s="231" t="s">
        <v>1</v>
      </c>
      <c r="N168" s="232" t="s">
        <v>40</v>
      </c>
      <c r="O168" s="90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5" t="s">
        <v>155</v>
      </c>
      <c r="AT168" s="235" t="s">
        <v>150</v>
      </c>
      <c r="AU168" s="235" t="s">
        <v>84</v>
      </c>
      <c r="AY168" s="16" t="s">
        <v>148</v>
      </c>
      <c r="BE168" s="236">
        <f>IF(N168="základní",J168,0)</f>
        <v>0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6" t="s">
        <v>82</v>
      </c>
      <c r="BK168" s="236">
        <f>ROUND(I168*H168,2)</f>
        <v>0</v>
      </c>
      <c r="BL168" s="16" t="s">
        <v>156</v>
      </c>
      <c r="BM168" s="235" t="s">
        <v>1028</v>
      </c>
    </row>
    <row r="169" s="2" customFormat="1">
      <c r="A169" s="37"/>
      <c r="B169" s="38"/>
      <c r="C169" s="39"/>
      <c r="D169" s="237" t="s">
        <v>158</v>
      </c>
      <c r="E169" s="39"/>
      <c r="F169" s="238" t="s">
        <v>291</v>
      </c>
      <c r="G169" s="39"/>
      <c r="H169" s="39"/>
      <c r="I169" s="239"/>
      <c r="J169" s="39"/>
      <c r="K169" s="39"/>
      <c r="L169" s="43"/>
      <c r="M169" s="240"/>
      <c r="N169" s="241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158</v>
      </c>
      <c r="AU169" s="16" t="s">
        <v>84</v>
      </c>
    </row>
    <row r="170" s="2" customFormat="1" ht="24.15" customHeight="1">
      <c r="A170" s="37"/>
      <c r="B170" s="38"/>
      <c r="C170" s="223" t="s">
        <v>386</v>
      </c>
      <c r="D170" s="223" t="s">
        <v>150</v>
      </c>
      <c r="E170" s="224" t="s">
        <v>294</v>
      </c>
      <c r="F170" s="225" t="s">
        <v>295</v>
      </c>
      <c r="G170" s="226" t="s">
        <v>153</v>
      </c>
      <c r="H170" s="227">
        <v>35</v>
      </c>
      <c r="I170" s="228"/>
      <c r="J170" s="229">
        <f>ROUND(I170*H170,2)</f>
        <v>0</v>
      </c>
      <c r="K170" s="225" t="s">
        <v>154</v>
      </c>
      <c r="L170" s="230"/>
      <c r="M170" s="231" t="s">
        <v>1</v>
      </c>
      <c r="N170" s="232" t="s">
        <v>40</v>
      </c>
      <c r="O170" s="90"/>
      <c r="P170" s="233">
        <f>O170*H170</f>
        <v>0</v>
      </c>
      <c r="Q170" s="233">
        <v>0</v>
      </c>
      <c r="R170" s="233">
        <f>Q170*H170</f>
        <v>0</v>
      </c>
      <c r="S170" s="233">
        <v>0</v>
      </c>
      <c r="T170" s="23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5" t="s">
        <v>155</v>
      </c>
      <c r="AT170" s="235" t="s">
        <v>150</v>
      </c>
      <c r="AU170" s="235" t="s">
        <v>84</v>
      </c>
      <c r="AY170" s="16" t="s">
        <v>148</v>
      </c>
      <c r="BE170" s="236">
        <f>IF(N170="základní",J170,0)</f>
        <v>0</v>
      </c>
      <c r="BF170" s="236">
        <f>IF(N170="snížená",J170,0)</f>
        <v>0</v>
      </c>
      <c r="BG170" s="236">
        <f>IF(N170="zákl. přenesená",J170,0)</f>
        <v>0</v>
      </c>
      <c r="BH170" s="236">
        <f>IF(N170="sníž. přenesená",J170,0)</f>
        <v>0</v>
      </c>
      <c r="BI170" s="236">
        <f>IF(N170="nulová",J170,0)</f>
        <v>0</v>
      </c>
      <c r="BJ170" s="16" t="s">
        <v>82</v>
      </c>
      <c r="BK170" s="236">
        <f>ROUND(I170*H170,2)</f>
        <v>0</v>
      </c>
      <c r="BL170" s="16" t="s">
        <v>156</v>
      </c>
      <c r="BM170" s="235" t="s">
        <v>1029</v>
      </c>
    </row>
    <row r="171" s="2" customFormat="1">
      <c r="A171" s="37"/>
      <c r="B171" s="38"/>
      <c r="C171" s="39"/>
      <c r="D171" s="237" t="s">
        <v>158</v>
      </c>
      <c r="E171" s="39"/>
      <c r="F171" s="238" t="s">
        <v>295</v>
      </c>
      <c r="G171" s="39"/>
      <c r="H171" s="39"/>
      <c r="I171" s="239"/>
      <c r="J171" s="39"/>
      <c r="K171" s="39"/>
      <c r="L171" s="43"/>
      <c r="M171" s="240"/>
      <c r="N171" s="241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158</v>
      </c>
      <c r="AU171" s="16" t="s">
        <v>84</v>
      </c>
    </row>
    <row r="172" s="2" customFormat="1" ht="24.15" customHeight="1">
      <c r="A172" s="37"/>
      <c r="B172" s="38"/>
      <c r="C172" s="242" t="s">
        <v>957</v>
      </c>
      <c r="D172" s="242" t="s">
        <v>190</v>
      </c>
      <c r="E172" s="243" t="s">
        <v>306</v>
      </c>
      <c r="F172" s="244" t="s">
        <v>307</v>
      </c>
      <c r="G172" s="245" t="s">
        <v>153</v>
      </c>
      <c r="H172" s="246">
        <v>49</v>
      </c>
      <c r="I172" s="247"/>
      <c r="J172" s="248">
        <f>ROUND(I172*H172,2)</f>
        <v>0</v>
      </c>
      <c r="K172" s="244" t="s">
        <v>154</v>
      </c>
      <c r="L172" s="43"/>
      <c r="M172" s="249" t="s">
        <v>1</v>
      </c>
      <c r="N172" s="250" t="s">
        <v>40</v>
      </c>
      <c r="O172" s="90"/>
      <c r="P172" s="233">
        <f>O172*H172</f>
        <v>0</v>
      </c>
      <c r="Q172" s="233">
        <v>0</v>
      </c>
      <c r="R172" s="233">
        <f>Q172*H172</f>
        <v>0</v>
      </c>
      <c r="S172" s="233">
        <v>0</v>
      </c>
      <c r="T172" s="23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5" t="s">
        <v>156</v>
      </c>
      <c r="AT172" s="235" t="s">
        <v>190</v>
      </c>
      <c r="AU172" s="235" t="s">
        <v>84</v>
      </c>
      <c r="AY172" s="16" t="s">
        <v>148</v>
      </c>
      <c r="BE172" s="236">
        <f>IF(N172="základní",J172,0)</f>
        <v>0</v>
      </c>
      <c r="BF172" s="236">
        <f>IF(N172="snížená",J172,0)</f>
        <v>0</v>
      </c>
      <c r="BG172" s="236">
        <f>IF(N172="zákl. přenesená",J172,0)</f>
        <v>0</v>
      </c>
      <c r="BH172" s="236">
        <f>IF(N172="sníž. přenesená",J172,0)</f>
        <v>0</v>
      </c>
      <c r="BI172" s="236">
        <f>IF(N172="nulová",J172,0)</f>
        <v>0</v>
      </c>
      <c r="BJ172" s="16" t="s">
        <v>82</v>
      </c>
      <c r="BK172" s="236">
        <f>ROUND(I172*H172,2)</f>
        <v>0</v>
      </c>
      <c r="BL172" s="16" t="s">
        <v>156</v>
      </c>
      <c r="BM172" s="235" t="s">
        <v>1030</v>
      </c>
    </row>
    <row r="173" s="2" customFormat="1">
      <c r="A173" s="37"/>
      <c r="B173" s="38"/>
      <c r="C173" s="39"/>
      <c r="D173" s="237" t="s">
        <v>158</v>
      </c>
      <c r="E173" s="39"/>
      <c r="F173" s="238" t="s">
        <v>307</v>
      </c>
      <c r="G173" s="39"/>
      <c r="H173" s="39"/>
      <c r="I173" s="239"/>
      <c r="J173" s="39"/>
      <c r="K173" s="39"/>
      <c r="L173" s="43"/>
      <c r="M173" s="240"/>
      <c r="N173" s="241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158</v>
      </c>
      <c r="AU173" s="16" t="s">
        <v>84</v>
      </c>
    </row>
    <row r="174" s="2" customFormat="1" ht="24.15" customHeight="1">
      <c r="A174" s="37"/>
      <c r="B174" s="38"/>
      <c r="C174" s="223" t="s">
        <v>823</v>
      </c>
      <c r="D174" s="223" t="s">
        <v>150</v>
      </c>
      <c r="E174" s="224" t="s">
        <v>274</v>
      </c>
      <c r="F174" s="225" t="s">
        <v>275</v>
      </c>
      <c r="G174" s="226" t="s">
        <v>153</v>
      </c>
      <c r="H174" s="227">
        <v>240</v>
      </c>
      <c r="I174" s="228"/>
      <c r="J174" s="229">
        <f>ROUND(I174*H174,2)</f>
        <v>0</v>
      </c>
      <c r="K174" s="225" t="s">
        <v>154</v>
      </c>
      <c r="L174" s="230"/>
      <c r="M174" s="231" t="s">
        <v>1</v>
      </c>
      <c r="N174" s="232" t="s">
        <v>40</v>
      </c>
      <c r="O174" s="90"/>
      <c r="P174" s="233">
        <f>O174*H174</f>
        <v>0</v>
      </c>
      <c r="Q174" s="233">
        <v>0</v>
      </c>
      <c r="R174" s="233">
        <f>Q174*H174</f>
        <v>0</v>
      </c>
      <c r="S174" s="233">
        <v>0</v>
      </c>
      <c r="T174" s="23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5" t="s">
        <v>155</v>
      </c>
      <c r="AT174" s="235" t="s">
        <v>150</v>
      </c>
      <c r="AU174" s="235" t="s">
        <v>84</v>
      </c>
      <c r="AY174" s="16" t="s">
        <v>148</v>
      </c>
      <c r="BE174" s="236">
        <f>IF(N174="základní",J174,0)</f>
        <v>0</v>
      </c>
      <c r="BF174" s="236">
        <f>IF(N174="snížená",J174,0)</f>
        <v>0</v>
      </c>
      <c r="BG174" s="236">
        <f>IF(N174="zákl. přenesená",J174,0)</f>
        <v>0</v>
      </c>
      <c r="BH174" s="236">
        <f>IF(N174="sníž. přenesená",J174,0)</f>
        <v>0</v>
      </c>
      <c r="BI174" s="236">
        <f>IF(N174="nulová",J174,0)</f>
        <v>0</v>
      </c>
      <c r="BJ174" s="16" t="s">
        <v>82</v>
      </c>
      <c r="BK174" s="236">
        <f>ROUND(I174*H174,2)</f>
        <v>0</v>
      </c>
      <c r="BL174" s="16" t="s">
        <v>156</v>
      </c>
      <c r="BM174" s="235" t="s">
        <v>1031</v>
      </c>
    </row>
    <row r="175" s="2" customFormat="1">
      <c r="A175" s="37"/>
      <c r="B175" s="38"/>
      <c r="C175" s="39"/>
      <c r="D175" s="237" t="s">
        <v>158</v>
      </c>
      <c r="E175" s="39"/>
      <c r="F175" s="238" t="s">
        <v>275</v>
      </c>
      <c r="G175" s="39"/>
      <c r="H175" s="39"/>
      <c r="I175" s="239"/>
      <c r="J175" s="39"/>
      <c r="K175" s="39"/>
      <c r="L175" s="43"/>
      <c r="M175" s="240"/>
      <c r="N175" s="241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158</v>
      </c>
      <c r="AU175" s="16" t="s">
        <v>84</v>
      </c>
    </row>
    <row r="176" s="2" customFormat="1" ht="24.15" customHeight="1">
      <c r="A176" s="37"/>
      <c r="B176" s="38"/>
      <c r="C176" s="223" t="s">
        <v>374</v>
      </c>
      <c r="D176" s="223" t="s">
        <v>150</v>
      </c>
      <c r="E176" s="224" t="s">
        <v>278</v>
      </c>
      <c r="F176" s="225" t="s">
        <v>279</v>
      </c>
      <c r="G176" s="226" t="s">
        <v>186</v>
      </c>
      <c r="H176" s="227">
        <v>240</v>
      </c>
      <c r="I176" s="228"/>
      <c r="J176" s="229">
        <f>ROUND(I176*H176,2)</f>
        <v>0</v>
      </c>
      <c r="K176" s="225" t="s">
        <v>154</v>
      </c>
      <c r="L176" s="230"/>
      <c r="M176" s="231" t="s">
        <v>1</v>
      </c>
      <c r="N176" s="232" t="s">
        <v>40</v>
      </c>
      <c r="O176" s="90"/>
      <c r="P176" s="233">
        <f>O176*H176</f>
        <v>0</v>
      </c>
      <c r="Q176" s="233">
        <v>0</v>
      </c>
      <c r="R176" s="233">
        <f>Q176*H176</f>
        <v>0</v>
      </c>
      <c r="S176" s="233">
        <v>0</v>
      </c>
      <c r="T176" s="23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5" t="s">
        <v>155</v>
      </c>
      <c r="AT176" s="235" t="s">
        <v>150</v>
      </c>
      <c r="AU176" s="235" t="s">
        <v>84</v>
      </c>
      <c r="AY176" s="16" t="s">
        <v>148</v>
      </c>
      <c r="BE176" s="236">
        <f>IF(N176="základní",J176,0)</f>
        <v>0</v>
      </c>
      <c r="BF176" s="236">
        <f>IF(N176="snížená",J176,0)</f>
        <v>0</v>
      </c>
      <c r="BG176" s="236">
        <f>IF(N176="zákl. přenesená",J176,0)</f>
        <v>0</v>
      </c>
      <c r="BH176" s="236">
        <f>IF(N176="sníž. přenesená",J176,0)</f>
        <v>0</v>
      </c>
      <c r="BI176" s="236">
        <f>IF(N176="nulová",J176,0)</f>
        <v>0</v>
      </c>
      <c r="BJ176" s="16" t="s">
        <v>82</v>
      </c>
      <c r="BK176" s="236">
        <f>ROUND(I176*H176,2)</f>
        <v>0</v>
      </c>
      <c r="BL176" s="16" t="s">
        <v>156</v>
      </c>
      <c r="BM176" s="235" t="s">
        <v>1032</v>
      </c>
    </row>
    <row r="177" s="2" customFormat="1">
      <c r="A177" s="37"/>
      <c r="B177" s="38"/>
      <c r="C177" s="39"/>
      <c r="D177" s="237" t="s">
        <v>158</v>
      </c>
      <c r="E177" s="39"/>
      <c r="F177" s="238" t="s">
        <v>279</v>
      </c>
      <c r="G177" s="39"/>
      <c r="H177" s="39"/>
      <c r="I177" s="239"/>
      <c r="J177" s="39"/>
      <c r="K177" s="39"/>
      <c r="L177" s="43"/>
      <c r="M177" s="240"/>
      <c r="N177" s="241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158</v>
      </c>
      <c r="AU177" s="16" t="s">
        <v>84</v>
      </c>
    </row>
    <row r="178" s="2" customFormat="1" ht="24.15" customHeight="1">
      <c r="A178" s="37"/>
      <c r="B178" s="38"/>
      <c r="C178" s="223" t="s">
        <v>378</v>
      </c>
      <c r="D178" s="223" t="s">
        <v>150</v>
      </c>
      <c r="E178" s="224" t="s">
        <v>286</v>
      </c>
      <c r="F178" s="225" t="s">
        <v>287</v>
      </c>
      <c r="G178" s="226" t="s">
        <v>186</v>
      </c>
      <c r="H178" s="227">
        <v>260</v>
      </c>
      <c r="I178" s="228"/>
      <c r="J178" s="229">
        <f>ROUND(I178*H178,2)</f>
        <v>0</v>
      </c>
      <c r="K178" s="225" t="s">
        <v>154</v>
      </c>
      <c r="L178" s="230"/>
      <c r="M178" s="231" t="s">
        <v>1</v>
      </c>
      <c r="N178" s="232" t="s">
        <v>40</v>
      </c>
      <c r="O178" s="90"/>
      <c r="P178" s="233">
        <f>O178*H178</f>
        <v>0</v>
      </c>
      <c r="Q178" s="233">
        <v>0</v>
      </c>
      <c r="R178" s="233">
        <f>Q178*H178</f>
        <v>0</v>
      </c>
      <c r="S178" s="233">
        <v>0</v>
      </c>
      <c r="T178" s="23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5" t="s">
        <v>155</v>
      </c>
      <c r="AT178" s="235" t="s">
        <v>150</v>
      </c>
      <c r="AU178" s="235" t="s">
        <v>84</v>
      </c>
      <c r="AY178" s="16" t="s">
        <v>148</v>
      </c>
      <c r="BE178" s="236">
        <f>IF(N178="základní",J178,0)</f>
        <v>0</v>
      </c>
      <c r="BF178" s="236">
        <f>IF(N178="snížená",J178,0)</f>
        <v>0</v>
      </c>
      <c r="BG178" s="236">
        <f>IF(N178="zákl. přenesená",J178,0)</f>
        <v>0</v>
      </c>
      <c r="BH178" s="236">
        <f>IF(N178="sníž. přenesená",J178,0)</f>
        <v>0</v>
      </c>
      <c r="BI178" s="236">
        <f>IF(N178="nulová",J178,0)</f>
        <v>0</v>
      </c>
      <c r="BJ178" s="16" t="s">
        <v>82</v>
      </c>
      <c r="BK178" s="236">
        <f>ROUND(I178*H178,2)</f>
        <v>0</v>
      </c>
      <c r="BL178" s="16" t="s">
        <v>156</v>
      </c>
      <c r="BM178" s="235" t="s">
        <v>1033</v>
      </c>
    </row>
    <row r="179" s="2" customFormat="1">
      <c r="A179" s="37"/>
      <c r="B179" s="38"/>
      <c r="C179" s="39"/>
      <c r="D179" s="237" t="s">
        <v>158</v>
      </c>
      <c r="E179" s="39"/>
      <c r="F179" s="238" t="s">
        <v>287</v>
      </c>
      <c r="G179" s="39"/>
      <c r="H179" s="39"/>
      <c r="I179" s="239"/>
      <c r="J179" s="39"/>
      <c r="K179" s="39"/>
      <c r="L179" s="43"/>
      <c r="M179" s="240"/>
      <c r="N179" s="241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158</v>
      </c>
      <c r="AU179" s="16" t="s">
        <v>84</v>
      </c>
    </row>
    <row r="180" s="2" customFormat="1" ht="24.15" customHeight="1">
      <c r="A180" s="37"/>
      <c r="B180" s="38"/>
      <c r="C180" s="223" t="s">
        <v>394</v>
      </c>
      <c r="D180" s="223" t="s">
        <v>150</v>
      </c>
      <c r="E180" s="224" t="s">
        <v>282</v>
      </c>
      <c r="F180" s="225" t="s">
        <v>283</v>
      </c>
      <c r="G180" s="226" t="s">
        <v>153</v>
      </c>
      <c r="H180" s="227">
        <v>260</v>
      </c>
      <c r="I180" s="228"/>
      <c r="J180" s="229">
        <f>ROUND(I180*H180,2)</f>
        <v>0</v>
      </c>
      <c r="K180" s="225" t="s">
        <v>154</v>
      </c>
      <c r="L180" s="230"/>
      <c r="M180" s="231" t="s">
        <v>1</v>
      </c>
      <c r="N180" s="232" t="s">
        <v>40</v>
      </c>
      <c r="O180" s="90"/>
      <c r="P180" s="233">
        <f>O180*H180</f>
        <v>0</v>
      </c>
      <c r="Q180" s="233">
        <v>0</v>
      </c>
      <c r="R180" s="233">
        <f>Q180*H180</f>
        <v>0</v>
      </c>
      <c r="S180" s="233">
        <v>0</v>
      </c>
      <c r="T180" s="23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5" t="s">
        <v>155</v>
      </c>
      <c r="AT180" s="235" t="s">
        <v>150</v>
      </c>
      <c r="AU180" s="235" t="s">
        <v>84</v>
      </c>
      <c r="AY180" s="16" t="s">
        <v>148</v>
      </c>
      <c r="BE180" s="236">
        <f>IF(N180="základní",J180,0)</f>
        <v>0</v>
      </c>
      <c r="BF180" s="236">
        <f>IF(N180="snížená",J180,0)</f>
        <v>0</v>
      </c>
      <c r="BG180" s="236">
        <f>IF(N180="zákl. přenesená",J180,0)</f>
        <v>0</v>
      </c>
      <c r="BH180" s="236">
        <f>IF(N180="sníž. přenesená",J180,0)</f>
        <v>0</v>
      </c>
      <c r="BI180" s="236">
        <f>IF(N180="nulová",J180,0)</f>
        <v>0</v>
      </c>
      <c r="BJ180" s="16" t="s">
        <v>82</v>
      </c>
      <c r="BK180" s="236">
        <f>ROUND(I180*H180,2)</f>
        <v>0</v>
      </c>
      <c r="BL180" s="16" t="s">
        <v>156</v>
      </c>
      <c r="BM180" s="235" t="s">
        <v>1034</v>
      </c>
    </row>
    <row r="181" s="2" customFormat="1">
      <c r="A181" s="37"/>
      <c r="B181" s="38"/>
      <c r="C181" s="39"/>
      <c r="D181" s="237" t="s">
        <v>158</v>
      </c>
      <c r="E181" s="39"/>
      <c r="F181" s="238" t="s">
        <v>283</v>
      </c>
      <c r="G181" s="39"/>
      <c r="H181" s="39"/>
      <c r="I181" s="239"/>
      <c r="J181" s="39"/>
      <c r="K181" s="39"/>
      <c r="L181" s="43"/>
      <c r="M181" s="240"/>
      <c r="N181" s="241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158</v>
      </c>
      <c r="AU181" s="16" t="s">
        <v>84</v>
      </c>
    </row>
    <row r="182" s="2" customFormat="1" ht="33" customHeight="1">
      <c r="A182" s="37"/>
      <c r="B182" s="38"/>
      <c r="C182" s="223" t="s">
        <v>316</v>
      </c>
      <c r="D182" s="223" t="s">
        <v>150</v>
      </c>
      <c r="E182" s="224" t="s">
        <v>270</v>
      </c>
      <c r="F182" s="225" t="s">
        <v>271</v>
      </c>
      <c r="G182" s="226" t="s">
        <v>153</v>
      </c>
      <c r="H182" s="227">
        <v>500</v>
      </c>
      <c r="I182" s="228"/>
      <c r="J182" s="229">
        <f>ROUND(I182*H182,2)</f>
        <v>0</v>
      </c>
      <c r="K182" s="225" t="s">
        <v>154</v>
      </c>
      <c r="L182" s="230"/>
      <c r="M182" s="231" t="s">
        <v>1</v>
      </c>
      <c r="N182" s="232" t="s">
        <v>40</v>
      </c>
      <c r="O182" s="90"/>
      <c r="P182" s="233">
        <f>O182*H182</f>
        <v>0</v>
      </c>
      <c r="Q182" s="233">
        <v>0</v>
      </c>
      <c r="R182" s="233">
        <f>Q182*H182</f>
        <v>0</v>
      </c>
      <c r="S182" s="233">
        <v>0</v>
      </c>
      <c r="T182" s="23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5" t="s">
        <v>221</v>
      </c>
      <c r="AT182" s="235" t="s">
        <v>150</v>
      </c>
      <c r="AU182" s="235" t="s">
        <v>84</v>
      </c>
      <c r="AY182" s="16" t="s">
        <v>148</v>
      </c>
      <c r="BE182" s="236">
        <f>IF(N182="základní",J182,0)</f>
        <v>0</v>
      </c>
      <c r="BF182" s="236">
        <f>IF(N182="snížená",J182,0)</f>
        <v>0</v>
      </c>
      <c r="BG182" s="236">
        <f>IF(N182="zákl. přenesená",J182,0)</f>
        <v>0</v>
      </c>
      <c r="BH182" s="236">
        <f>IF(N182="sníž. přenesená",J182,0)</f>
        <v>0</v>
      </c>
      <c r="BI182" s="236">
        <f>IF(N182="nulová",J182,0)</f>
        <v>0</v>
      </c>
      <c r="BJ182" s="16" t="s">
        <v>82</v>
      </c>
      <c r="BK182" s="236">
        <f>ROUND(I182*H182,2)</f>
        <v>0</v>
      </c>
      <c r="BL182" s="16" t="s">
        <v>221</v>
      </c>
      <c r="BM182" s="235" t="s">
        <v>1035</v>
      </c>
    </row>
    <row r="183" s="2" customFormat="1">
      <c r="A183" s="37"/>
      <c r="B183" s="38"/>
      <c r="C183" s="39"/>
      <c r="D183" s="237" t="s">
        <v>158</v>
      </c>
      <c r="E183" s="39"/>
      <c r="F183" s="238" t="s">
        <v>271</v>
      </c>
      <c r="G183" s="39"/>
      <c r="H183" s="39"/>
      <c r="I183" s="239"/>
      <c r="J183" s="39"/>
      <c r="K183" s="39"/>
      <c r="L183" s="43"/>
      <c r="M183" s="240"/>
      <c r="N183" s="241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158</v>
      </c>
      <c r="AU183" s="16" t="s">
        <v>84</v>
      </c>
    </row>
    <row r="184" s="2" customFormat="1" ht="21.75" customHeight="1">
      <c r="A184" s="37"/>
      <c r="B184" s="38"/>
      <c r="C184" s="242" t="s">
        <v>488</v>
      </c>
      <c r="D184" s="242" t="s">
        <v>190</v>
      </c>
      <c r="E184" s="243" t="s">
        <v>298</v>
      </c>
      <c r="F184" s="244" t="s">
        <v>299</v>
      </c>
      <c r="G184" s="245" t="s">
        <v>153</v>
      </c>
      <c r="H184" s="246">
        <v>500</v>
      </c>
      <c r="I184" s="247"/>
      <c r="J184" s="248">
        <f>ROUND(I184*H184,2)</f>
        <v>0</v>
      </c>
      <c r="K184" s="244" t="s">
        <v>154</v>
      </c>
      <c r="L184" s="43"/>
      <c r="M184" s="249" t="s">
        <v>1</v>
      </c>
      <c r="N184" s="250" t="s">
        <v>40</v>
      </c>
      <c r="O184" s="90"/>
      <c r="P184" s="233">
        <f>O184*H184</f>
        <v>0</v>
      </c>
      <c r="Q184" s="233">
        <v>0</v>
      </c>
      <c r="R184" s="233">
        <f>Q184*H184</f>
        <v>0</v>
      </c>
      <c r="S184" s="233">
        <v>0</v>
      </c>
      <c r="T184" s="23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5" t="s">
        <v>221</v>
      </c>
      <c r="AT184" s="235" t="s">
        <v>190</v>
      </c>
      <c r="AU184" s="235" t="s">
        <v>84</v>
      </c>
      <c r="AY184" s="16" t="s">
        <v>148</v>
      </c>
      <c r="BE184" s="236">
        <f>IF(N184="základní",J184,0)</f>
        <v>0</v>
      </c>
      <c r="BF184" s="236">
        <f>IF(N184="snížená",J184,0)</f>
        <v>0</v>
      </c>
      <c r="BG184" s="236">
        <f>IF(N184="zákl. přenesená",J184,0)</f>
        <v>0</v>
      </c>
      <c r="BH184" s="236">
        <f>IF(N184="sníž. přenesená",J184,0)</f>
        <v>0</v>
      </c>
      <c r="BI184" s="236">
        <f>IF(N184="nulová",J184,0)</f>
        <v>0</v>
      </c>
      <c r="BJ184" s="16" t="s">
        <v>82</v>
      </c>
      <c r="BK184" s="236">
        <f>ROUND(I184*H184,2)</f>
        <v>0</v>
      </c>
      <c r="BL184" s="16" t="s">
        <v>221</v>
      </c>
      <c r="BM184" s="235" t="s">
        <v>1036</v>
      </c>
    </row>
    <row r="185" s="2" customFormat="1">
      <c r="A185" s="37"/>
      <c r="B185" s="38"/>
      <c r="C185" s="39"/>
      <c r="D185" s="237" t="s">
        <v>158</v>
      </c>
      <c r="E185" s="39"/>
      <c r="F185" s="238" t="s">
        <v>299</v>
      </c>
      <c r="G185" s="39"/>
      <c r="H185" s="39"/>
      <c r="I185" s="239"/>
      <c r="J185" s="39"/>
      <c r="K185" s="39"/>
      <c r="L185" s="43"/>
      <c r="M185" s="240"/>
      <c r="N185" s="241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158</v>
      </c>
      <c r="AU185" s="16" t="s">
        <v>84</v>
      </c>
    </row>
    <row r="186" s="12" customFormat="1" ht="25.92" customHeight="1">
      <c r="A186" s="12"/>
      <c r="B186" s="209"/>
      <c r="C186" s="210"/>
      <c r="D186" s="211" t="s">
        <v>74</v>
      </c>
      <c r="E186" s="212" t="s">
        <v>675</v>
      </c>
      <c r="F186" s="212" t="s">
        <v>676</v>
      </c>
      <c r="G186" s="210"/>
      <c r="H186" s="210"/>
      <c r="I186" s="213"/>
      <c r="J186" s="214">
        <f>BK186</f>
        <v>0</v>
      </c>
      <c r="K186" s="210"/>
      <c r="L186" s="215"/>
      <c r="M186" s="216"/>
      <c r="N186" s="217"/>
      <c r="O186" s="217"/>
      <c r="P186" s="218">
        <f>SUM(P187:P196)</f>
        <v>0</v>
      </c>
      <c r="Q186" s="217"/>
      <c r="R186" s="218">
        <f>SUM(R187:R196)</f>
        <v>0</v>
      </c>
      <c r="S186" s="217"/>
      <c r="T186" s="219">
        <f>SUM(T187:T196)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0" t="s">
        <v>156</v>
      </c>
      <c r="AT186" s="221" t="s">
        <v>74</v>
      </c>
      <c r="AU186" s="221" t="s">
        <v>75</v>
      </c>
      <c r="AY186" s="220" t="s">
        <v>148</v>
      </c>
      <c r="BK186" s="222">
        <f>SUM(BK187:BK196)</f>
        <v>0</v>
      </c>
    </row>
    <row r="187" s="2" customFormat="1" ht="21.75" customHeight="1">
      <c r="A187" s="37"/>
      <c r="B187" s="38"/>
      <c r="C187" s="242" t="s">
        <v>82</v>
      </c>
      <c r="D187" s="242" t="s">
        <v>190</v>
      </c>
      <c r="E187" s="243" t="s">
        <v>1037</v>
      </c>
      <c r="F187" s="244" t="s">
        <v>1038</v>
      </c>
      <c r="G187" s="245" t="s">
        <v>186</v>
      </c>
      <c r="H187" s="246">
        <v>3</v>
      </c>
      <c r="I187" s="247"/>
      <c r="J187" s="248">
        <f>ROUND(I187*H187,2)</f>
        <v>0</v>
      </c>
      <c r="K187" s="244" t="s">
        <v>154</v>
      </c>
      <c r="L187" s="43"/>
      <c r="M187" s="249" t="s">
        <v>1</v>
      </c>
      <c r="N187" s="250" t="s">
        <v>40</v>
      </c>
      <c r="O187" s="90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5" t="s">
        <v>221</v>
      </c>
      <c r="AT187" s="235" t="s">
        <v>190</v>
      </c>
      <c r="AU187" s="235" t="s">
        <v>82</v>
      </c>
      <c r="AY187" s="16" t="s">
        <v>148</v>
      </c>
      <c r="BE187" s="236">
        <f>IF(N187="základní",J187,0)</f>
        <v>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6" t="s">
        <v>82</v>
      </c>
      <c r="BK187" s="236">
        <f>ROUND(I187*H187,2)</f>
        <v>0</v>
      </c>
      <c r="BL187" s="16" t="s">
        <v>221</v>
      </c>
      <c r="BM187" s="235" t="s">
        <v>1039</v>
      </c>
    </row>
    <row r="188" s="2" customFormat="1">
      <c r="A188" s="37"/>
      <c r="B188" s="38"/>
      <c r="C188" s="39"/>
      <c r="D188" s="237" t="s">
        <v>158</v>
      </c>
      <c r="E188" s="39"/>
      <c r="F188" s="238" t="s">
        <v>1040</v>
      </c>
      <c r="G188" s="39"/>
      <c r="H188" s="39"/>
      <c r="I188" s="239"/>
      <c r="J188" s="39"/>
      <c r="K188" s="39"/>
      <c r="L188" s="43"/>
      <c r="M188" s="240"/>
      <c r="N188" s="241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158</v>
      </c>
      <c r="AU188" s="16" t="s">
        <v>82</v>
      </c>
    </row>
    <row r="189" s="2" customFormat="1" ht="24.15" customHeight="1">
      <c r="A189" s="37"/>
      <c r="B189" s="38"/>
      <c r="C189" s="242" t="s">
        <v>483</v>
      </c>
      <c r="D189" s="242" t="s">
        <v>190</v>
      </c>
      <c r="E189" s="243" t="s">
        <v>697</v>
      </c>
      <c r="F189" s="244" t="s">
        <v>698</v>
      </c>
      <c r="G189" s="245" t="s">
        <v>186</v>
      </c>
      <c r="H189" s="246">
        <v>6</v>
      </c>
      <c r="I189" s="247"/>
      <c r="J189" s="248">
        <f>ROUND(I189*H189,2)</f>
        <v>0</v>
      </c>
      <c r="K189" s="244" t="s">
        <v>154</v>
      </c>
      <c r="L189" s="43"/>
      <c r="M189" s="249" t="s">
        <v>1</v>
      </c>
      <c r="N189" s="250" t="s">
        <v>40</v>
      </c>
      <c r="O189" s="90"/>
      <c r="P189" s="233">
        <f>O189*H189</f>
        <v>0</v>
      </c>
      <c r="Q189" s="233">
        <v>0</v>
      </c>
      <c r="R189" s="233">
        <f>Q189*H189</f>
        <v>0</v>
      </c>
      <c r="S189" s="233">
        <v>0</v>
      </c>
      <c r="T189" s="23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5" t="s">
        <v>221</v>
      </c>
      <c r="AT189" s="235" t="s">
        <v>190</v>
      </c>
      <c r="AU189" s="235" t="s">
        <v>82</v>
      </c>
      <c r="AY189" s="16" t="s">
        <v>148</v>
      </c>
      <c r="BE189" s="236">
        <f>IF(N189="základní",J189,0)</f>
        <v>0</v>
      </c>
      <c r="BF189" s="236">
        <f>IF(N189="snížená",J189,0)</f>
        <v>0</v>
      </c>
      <c r="BG189" s="236">
        <f>IF(N189="zákl. přenesená",J189,0)</f>
        <v>0</v>
      </c>
      <c r="BH189" s="236">
        <f>IF(N189="sníž. přenesená",J189,0)</f>
        <v>0</v>
      </c>
      <c r="BI189" s="236">
        <f>IF(N189="nulová",J189,0)</f>
        <v>0</v>
      </c>
      <c r="BJ189" s="16" t="s">
        <v>82</v>
      </c>
      <c r="BK189" s="236">
        <f>ROUND(I189*H189,2)</f>
        <v>0</v>
      </c>
      <c r="BL189" s="16" t="s">
        <v>221</v>
      </c>
      <c r="BM189" s="235" t="s">
        <v>1041</v>
      </c>
    </row>
    <row r="190" s="2" customFormat="1">
      <c r="A190" s="37"/>
      <c r="B190" s="38"/>
      <c r="C190" s="39"/>
      <c r="D190" s="237" t="s">
        <v>158</v>
      </c>
      <c r="E190" s="39"/>
      <c r="F190" s="238" t="s">
        <v>700</v>
      </c>
      <c r="G190" s="39"/>
      <c r="H190" s="39"/>
      <c r="I190" s="239"/>
      <c r="J190" s="39"/>
      <c r="K190" s="39"/>
      <c r="L190" s="43"/>
      <c r="M190" s="240"/>
      <c r="N190" s="241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158</v>
      </c>
      <c r="AU190" s="16" t="s">
        <v>82</v>
      </c>
    </row>
    <row r="191" s="2" customFormat="1" ht="24.15" customHeight="1">
      <c r="A191" s="37"/>
      <c r="B191" s="38"/>
      <c r="C191" s="242" t="s">
        <v>390</v>
      </c>
      <c r="D191" s="242" t="s">
        <v>190</v>
      </c>
      <c r="E191" s="243" t="s">
        <v>1042</v>
      </c>
      <c r="F191" s="244" t="s">
        <v>1043</v>
      </c>
      <c r="G191" s="245" t="s">
        <v>186</v>
      </c>
      <c r="H191" s="246">
        <v>9</v>
      </c>
      <c r="I191" s="247"/>
      <c r="J191" s="248">
        <f>ROUND(I191*H191,2)</f>
        <v>0</v>
      </c>
      <c r="K191" s="244" t="s">
        <v>154</v>
      </c>
      <c r="L191" s="43"/>
      <c r="M191" s="249" t="s">
        <v>1</v>
      </c>
      <c r="N191" s="250" t="s">
        <v>40</v>
      </c>
      <c r="O191" s="90"/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5" t="s">
        <v>221</v>
      </c>
      <c r="AT191" s="235" t="s">
        <v>190</v>
      </c>
      <c r="AU191" s="235" t="s">
        <v>82</v>
      </c>
      <c r="AY191" s="16" t="s">
        <v>148</v>
      </c>
      <c r="BE191" s="236">
        <f>IF(N191="základní",J191,0)</f>
        <v>0</v>
      </c>
      <c r="BF191" s="236">
        <f>IF(N191="snížená",J191,0)</f>
        <v>0</v>
      </c>
      <c r="BG191" s="236">
        <f>IF(N191="zákl. přenesená",J191,0)</f>
        <v>0</v>
      </c>
      <c r="BH191" s="236">
        <f>IF(N191="sníž. přenesená",J191,0)</f>
        <v>0</v>
      </c>
      <c r="BI191" s="236">
        <f>IF(N191="nulová",J191,0)</f>
        <v>0</v>
      </c>
      <c r="BJ191" s="16" t="s">
        <v>82</v>
      </c>
      <c r="BK191" s="236">
        <f>ROUND(I191*H191,2)</f>
        <v>0</v>
      </c>
      <c r="BL191" s="16" t="s">
        <v>221</v>
      </c>
      <c r="BM191" s="235" t="s">
        <v>1044</v>
      </c>
    </row>
    <row r="192" s="2" customFormat="1">
      <c r="A192" s="37"/>
      <c r="B192" s="38"/>
      <c r="C192" s="39"/>
      <c r="D192" s="237" t="s">
        <v>158</v>
      </c>
      <c r="E192" s="39"/>
      <c r="F192" s="238" t="s">
        <v>1045</v>
      </c>
      <c r="G192" s="39"/>
      <c r="H192" s="39"/>
      <c r="I192" s="239"/>
      <c r="J192" s="39"/>
      <c r="K192" s="39"/>
      <c r="L192" s="43"/>
      <c r="M192" s="240"/>
      <c r="N192" s="241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158</v>
      </c>
      <c r="AU192" s="16" t="s">
        <v>82</v>
      </c>
    </row>
    <row r="193" s="2" customFormat="1" ht="24.15" customHeight="1">
      <c r="A193" s="37"/>
      <c r="B193" s="38"/>
      <c r="C193" s="242" t="s">
        <v>84</v>
      </c>
      <c r="D193" s="242" t="s">
        <v>190</v>
      </c>
      <c r="E193" s="243" t="s">
        <v>1046</v>
      </c>
      <c r="F193" s="244" t="s">
        <v>1047</v>
      </c>
      <c r="G193" s="245" t="s">
        <v>186</v>
      </c>
      <c r="H193" s="246">
        <v>1</v>
      </c>
      <c r="I193" s="247"/>
      <c r="J193" s="248">
        <f>ROUND(I193*H193,2)</f>
        <v>0</v>
      </c>
      <c r="K193" s="244" t="s">
        <v>154</v>
      </c>
      <c r="L193" s="43"/>
      <c r="M193" s="249" t="s">
        <v>1</v>
      </c>
      <c r="N193" s="250" t="s">
        <v>40</v>
      </c>
      <c r="O193" s="90"/>
      <c r="P193" s="233">
        <f>O193*H193</f>
        <v>0</v>
      </c>
      <c r="Q193" s="233">
        <v>0</v>
      </c>
      <c r="R193" s="233">
        <f>Q193*H193</f>
        <v>0</v>
      </c>
      <c r="S193" s="233">
        <v>0</v>
      </c>
      <c r="T193" s="23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5" t="s">
        <v>221</v>
      </c>
      <c r="AT193" s="235" t="s">
        <v>190</v>
      </c>
      <c r="AU193" s="235" t="s">
        <v>82</v>
      </c>
      <c r="AY193" s="16" t="s">
        <v>148</v>
      </c>
      <c r="BE193" s="236">
        <f>IF(N193="základní",J193,0)</f>
        <v>0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16" t="s">
        <v>82</v>
      </c>
      <c r="BK193" s="236">
        <f>ROUND(I193*H193,2)</f>
        <v>0</v>
      </c>
      <c r="BL193" s="16" t="s">
        <v>221</v>
      </c>
      <c r="BM193" s="235" t="s">
        <v>1048</v>
      </c>
    </row>
    <row r="194" s="2" customFormat="1">
      <c r="A194" s="37"/>
      <c r="B194" s="38"/>
      <c r="C194" s="39"/>
      <c r="D194" s="237" t="s">
        <v>158</v>
      </c>
      <c r="E194" s="39"/>
      <c r="F194" s="238" t="s">
        <v>1049</v>
      </c>
      <c r="G194" s="39"/>
      <c r="H194" s="39"/>
      <c r="I194" s="239"/>
      <c r="J194" s="39"/>
      <c r="K194" s="39"/>
      <c r="L194" s="43"/>
      <c r="M194" s="240"/>
      <c r="N194" s="241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158</v>
      </c>
      <c r="AU194" s="16" t="s">
        <v>82</v>
      </c>
    </row>
    <row r="195" s="2" customFormat="1" ht="24.15" customHeight="1">
      <c r="A195" s="37"/>
      <c r="B195" s="38"/>
      <c r="C195" s="242" t="s">
        <v>156</v>
      </c>
      <c r="D195" s="242" t="s">
        <v>190</v>
      </c>
      <c r="E195" s="243" t="s">
        <v>717</v>
      </c>
      <c r="F195" s="244" t="s">
        <v>718</v>
      </c>
      <c r="G195" s="245" t="s">
        <v>186</v>
      </c>
      <c r="H195" s="246">
        <v>10</v>
      </c>
      <c r="I195" s="247"/>
      <c r="J195" s="248">
        <f>ROUND(I195*H195,2)</f>
        <v>0</v>
      </c>
      <c r="K195" s="244" t="s">
        <v>154</v>
      </c>
      <c r="L195" s="43"/>
      <c r="M195" s="249" t="s">
        <v>1</v>
      </c>
      <c r="N195" s="250" t="s">
        <v>40</v>
      </c>
      <c r="O195" s="90"/>
      <c r="P195" s="233">
        <f>O195*H195</f>
        <v>0</v>
      </c>
      <c r="Q195" s="233">
        <v>0</v>
      </c>
      <c r="R195" s="233">
        <f>Q195*H195</f>
        <v>0</v>
      </c>
      <c r="S195" s="233">
        <v>0</v>
      </c>
      <c r="T195" s="23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5" t="s">
        <v>221</v>
      </c>
      <c r="AT195" s="235" t="s">
        <v>190</v>
      </c>
      <c r="AU195" s="235" t="s">
        <v>82</v>
      </c>
      <c r="AY195" s="16" t="s">
        <v>148</v>
      </c>
      <c r="BE195" s="236">
        <f>IF(N195="základní",J195,0)</f>
        <v>0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16" t="s">
        <v>82</v>
      </c>
      <c r="BK195" s="236">
        <f>ROUND(I195*H195,2)</f>
        <v>0</v>
      </c>
      <c r="BL195" s="16" t="s">
        <v>221</v>
      </c>
      <c r="BM195" s="235" t="s">
        <v>1050</v>
      </c>
    </row>
    <row r="196" s="2" customFormat="1">
      <c r="A196" s="37"/>
      <c r="B196" s="38"/>
      <c r="C196" s="39"/>
      <c r="D196" s="237" t="s">
        <v>158</v>
      </c>
      <c r="E196" s="39"/>
      <c r="F196" s="238" t="s">
        <v>720</v>
      </c>
      <c r="G196" s="39"/>
      <c r="H196" s="39"/>
      <c r="I196" s="239"/>
      <c r="J196" s="39"/>
      <c r="K196" s="39"/>
      <c r="L196" s="43"/>
      <c r="M196" s="253"/>
      <c r="N196" s="254"/>
      <c r="O196" s="255"/>
      <c r="P196" s="255"/>
      <c r="Q196" s="255"/>
      <c r="R196" s="255"/>
      <c r="S196" s="255"/>
      <c r="T196" s="256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158</v>
      </c>
      <c r="AU196" s="16" t="s">
        <v>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87GfdDiM9WxiM/25xvg/zyyOrigKInL5h8iiHVQg5Tkb6zkNoTtjtRC8hRC9sgerQFOGTFhIjGgHdE5ugZATDw==" hashValue="0Ms9a43K7WzQ3bzgE197XW5CH40G/ZaUyWgBgspdO7uORfvo880sP6yBaD4/yny5pvmHsVQkJg4ljDbHgUH4BA==" algorithmName="SHA-512" password="CC35"/>
  <autoFilter ref="C122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111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staničního zabezpečovacího zařízení v ŽST Hlubočky</v>
      </c>
      <c r="F7" s="149"/>
      <c r="G7" s="149"/>
      <c r="H7" s="149"/>
      <c r="L7" s="19"/>
    </row>
    <row r="8" s="1" customFormat="1" ht="12" customHeight="1">
      <c r="B8" s="19"/>
      <c r="D8" s="149" t="s">
        <v>112</v>
      </c>
      <c r="L8" s="19"/>
    </row>
    <row r="9" s="2" customFormat="1" ht="16.5" customHeight="1">
      <c r="A9" s="37"/>
      <c r="B9" s="43"/>
      <c r="C9" s="37"/>
      <c r="D9" s="37"/>
      <c r="E9" s="150" t="s">
        <v>998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114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745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16. 3. 2021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32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33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35</v>
      </c>
      <c r="E32" s="37"/>
      <c r="F32" s="37"/>
      <c r="G32" s="37"/>
      <c r="H32" s="37"/>
      <c r="I32" s="37"/>
      <c r="J32" s="159">
        <f>ROUND(J124,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37</v>
      </c>
      <c r="G34" s="37"/>
      <c r="H34" s="37"/>
      <c r="I34" s="160" t="s">
        <v>36</v>
      </c>
      <c r="J34" s="160" t="s">
        <v>38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39</v>
      </c>
      <c r="E35" s="149" t="s">
        <v>40</v>
      </c>
      <c r="F35" s="162">
        <f>ROUND((SUM(BE124:BE152)),  2)</f>
        <v>0</v>
      </c>
      <c r="G35" s="37"/>
      <c r="H35" s="37"/>
      <c r="I35" s="163">
        <v>0.20999999999999999</v>
      </c>
      <c r="J35" s="162">
        <f>ROUND(((SUM(BE124:BE152))*I35),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41</v>
      </c>
      <c r="F36" s="162">
        <f>ROUND((SUM(BF124:BF152)),  2)</f>
        <v>0</v>
      </c>
      <c r="G36" s="37"/>
      <c r="H36" s="37"/>
      <c r="I36" s="163">
        <v>0.14999999999999999</v>
      </c>
      <c r="J36" s="162">
        <f>ROUND(((SUM(BF124:BF152))*I36),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42</v>
      </c>
      <c r="F37" s="162">
        <f>ROUND((SUM(BG124:BG152)),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43</v>
      </c>
      <c r="F38" s="162">
        <f>ROUND((SUM(BH124:BH152)),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44</v>
      </c>
      <c r="F39" s="162">
        <f>ROUND((SUM(BI124:BI152)),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45</v>
      </c>
      <c r="E41" s="166"/>
      <c r="F41" s="166"/>
      <c r="G41" s="167" t="s">
        <v>46</v>
      </c>
      <c r="H41" s="168" t="s">
        <v>47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48</v>
      </c>
      <c r="E50" s="172"/>
      <c r="F50" s="172"/>
      <c r="G50" s="171" t="s">
        <v>49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4"/>
      <c r="J61" s="176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52</v>
      </c>
      <c r="E65" s="177"/>
      <c r="F65" s="177"/>
      <c r="G65" s="171" t="s">
        <v>53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4"/>
      <c r="J76" s="176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staničního zabezpečovacího zařízení v ŽST Hlubočky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112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02 - Zemní práce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16. 3. 2021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Signal Projekt s.r.o.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32</v>
      </c>
      <c r="J94" s="35" t="str">
        <f>E26</f>
        <v>Štěpán Mikš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117</v>
      </c>
      <c r="D96" s="184"/>
      <c r="E96" s="184"/>
      <c r="F96" s="184"/>
      <c r="G96" s="184"/>
      <c r="H96" s="184"/>
      <c r="I96" s="184"/>
      <c r="J96" s="185" t="s">
        <v>118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119</v>
      </c>
      <c r="D98" s="39"/>
      <c r="E98" s="39"/>
      <c r="F98" s="39"/>
      <c r="G98" s="39"/>
      <c r="H98" s="39"/>
      <c r="I98" s="39"/>
      <c r="J98" s="109">
        <f>J124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120</v>
      </c>
    </row>
    <row r="99" s="9" customFormat="1" ht="24.96" customHeight="1">
      <c r="A99" s="9"/>
      <c r="B99" s="187"/>
      <c r="C99" s="188"/>
      <c r="D99" s="189" t="s">
        <v>746</v>
      </c>
      <c r="E99" s="190"/>
      <c r="F99" s="190"/>
      <c r="G99" s="190"/>
      <c r="H99" s="190"/>
      <c r="I99" s="190"/>
      <c r="J99" s="191">
        <f>J125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747</v>
      </c>
      <c r="E100" s="195"/>
      <c r="F100" s="195"/>
      <c r="G100" s="195"/>
      <c r="H100" s="195"/>
      <c r="I100" s="195"/>
      <c r="J100" s="196">
        <f>J126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749</v>
      </c>
      <c r="E101" s="190"/>
      <c r="F101" s="190"/>
      <c r="G101" s="190"/>
      <c r="H101" s="190"/>
      <c r="I101" s="190"/>
      <c r="J101" s="191">
        <f>J131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3"/>
      <c r="C102" s="132"/>
      <c r="D102" s="194" t="s">
        <v>750</v>
      </c>
      <c r="E102" s="195"/>
      <c r="F102" s="195"/>
      <c r="G102" s="195"/>
      <c r="H102" s="195"/>
      <c r="I102" s="195"/>
      <c r="J102" s="196">
        <f>J132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2" t="str">
        <f>E7</f>
        <v>Oprava staničního zabezpečovacího zařízení v ŽST Hlubočky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112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7"/>
      <c r="B114" s="38"/>
      <c r="C114" s="39"/>
      <c r="D114" s="39"/>
      <c r="E114" s="182" t="s">
        <v>998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114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E11</f>
        <v>02 - Zemní práce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F14</f>
        <v xml:space="preserve"> </v>
      </c>
      <c r="G118" s="39"/>
      <c r="H118" s="39"/>
      <c r="I118" s="31" t="s">
        <v>22</v>
      </c>
      <c r="J118" s="78" t="str">
        <f>IF(J14="","",J14)</f>
        <v>16. 3. 2021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E17</f>
        <v xml:space="preserve"> </v>
      </c>
      <c r="G120" s="39"/>
      <c r="H120" s="39"/>
      <c r="I120" s="31" t="s">
        <v>29</v>
      </c>
      <c r="J120" s="35" t="str">
        <f>E23</f>
        <v>Signal Projekt s.r.o.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IF(E20="","",E20)</f>
        <v>Vyplň údaj</v>
      </c>
      <c r="G121" s="39"/>
      <c r="H121" s="39"/>
      <c r="I121" s="31" t="s">
        <v>32</v>
      </c>
      <c r="J121" s="35" t="str">
        <f>E26</f>
        <v>Štěpán Mikš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134</v>
      </c>
      <c r="D123" s="201" t="s">
        <v>60</v>
      </c>
      <c r="E123" s="201" t="s">
        <v>56</v>
      </c>
      <c r="F123" s="201" t="s">
        <v>57</v>
      </c>
      <c r="G123" s="201" t="s">
        <v>135</v>
      </c>
      <c r="H123" s="201" t="s">
        <v>136</v>
      </c>
      <c r="I123" s="201" t="s">
        <v>137</v>
      </c>
      <c r="J123" s="201" t="s">
        <v>118</v>
      </c>
      <c r="K123" s="202" t="s">
        <v>138</v>
      </c>
      <c r="L123" s="203"/>
      <c r="M123" s="99" t="s">
        <v>1</v>
      </c>
      <c r="N123" s="100" t="s">
        <v>39</v>
      </c>
      <c r="O123" s="100" t="s">
        <v>139</v>
      </c>
      <c r="P123" s="100" t="s">
        <v>140</v>
      </c>
      <c r="Q123" s="100" t="s">
        <v>141</v>
      </c>
      <c r="R123" s="100" t="s">
        <v>142</v>
      </c>
      <c r="S123" s="100" t="s">
        <v>143</v>
      </c>
      <c r="T123" s="101" t="s">
        <v>144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145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P125+P131</f>
        <v>0</v>
      </c>
      <c r="Q124" s="103"/>
      <c r="R124" s="206">
        <f>R125+R131</f>
        <v>0.16688</v>
      </c>
      <c r="S124" s="103"/>
      <c r="T124" s="207">
        <f>T125+T131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74</v>
      </c>
      <c r="AU124" s="16" t="s">
        <v>120</v>
      </c>
      <c r="BK124" s="208">
        <f>BK125+BK131</f>
        <v>0</v>
      </c>
    </row>
    <row r="125" s="12" customFormat="1" ht="25.92" customHeight="1">
      <c r="A125" s="12"/>
      <c r="B125" s="209"/>
      <c r="C125" s="210"/>
      <c r="D125" s="211" t="s">
        <v>74</v>
      </c>
      <c r="E125" s="212" t="s">
        <v>751</v>
      </c>
      <c r="F125" s="212" t="s">
        <v>752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P126</f>
        <v>0</v>
      </c>
      <c r="Q125" s="217"/>
      <c r="R125" s="218">
        <f>R126</f>
        <v>0.1638</v>
      </c>
      <c r="S125" s="217"/>
      <c r="T125" s="21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82</v>
      </c>
      <c r="AT125" s="221" t="s">
        <v>74</v>
      </c>
      <c r="AU125" s="221" t="s">
        <v>75</v>
      </c>
      <c r="AY125" s="220" t="s">
        <v>148</v>
      </c>
      <c r="BK125" s="222">
        <f>BK126</f>
        <v>0</v>
      </c>
    </row>
    <row r="126" s="12" customFormat="1" ht="22.8" customHeight="1">
      <c r="A126" s="12"/>
      <c r="B126" s="209"/>
      <c r="C126" s="210"/>
      <c r="D126" s="211" t="s">
        <v>74</v>
      </c>
      <c r="E126" s="251" t="s">
        <v>82</v>
      </c>
      <c r="F126" s="251" t="s">
        <v>91</v>
      </c>
      <c r="G126" s="210"/>
      <c r="H126" s="210"/>
      <c r="I126" s="213"/>
      <c r="J126" s="252">
        <f>BK126</f>
        <v>0</v>
      </c>
      <c r="K126" s="210"/>
      <c r="L126" s="215"/>
      <c r="M126" s="216"/>
      <c r="N126" s="217"/>
      <c r="O126" s="217"/>
      <c r="P126" s="218">
        <f>SUM(P127:P130)</f>
        <v>0</v>
      </c>
      <c r="Q126" s="217"/>
      <c r="R126" s="218">
        <f>SUM(R127:R130)</f>
        <v>0.1638</v>
      </c>
      <c r="S126" s="217"/>
      <c r="T126" s="219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82</v>
      </c>
      <c r="AT126" s="221" t="s">
        <v>74</v>
      </c>
      <c r="AU126" s="221" t="s">
        <v>82</v>
      </c>
      <c r="AY126" s="220" t="s">
        <v>148</v>
      </c>
      <c r="BK126" s="222">
        <f>SUM(BK127:BK130)</f>
        <v>0</v>
      </c>
    </row>
    <row r="127" s="2" customFormat="1" ht="44.25" customHeight="1">
      <c r="A127" s="37"/>
      <c r="B127" s="38"/>
      <c r="C127" s="242" t="s">
        <v>155</v>
      </c>
      <c r="D127" s="242" t="s">
        <v>190</v>
      </c>
      <c r="E127" s="243" t="s">
        <v>753</v>
      </c>
      <c r="F127" s="244" t="s">
        <v>754</v>
      </c>
      <c r="G127" s="245" t="s">
        <v>153</v>
      </c>
      <c r="H127" s="246">
        <v>14</v>
      </c>
      <c r="I127" s="247"/>
      <c r="J127" s="248">
        <f>ROUND(I127*H127,2)</f>
        <v>0</v>
      </c>
      <c r="K127" s="244" t="s">
        <v>755</v>
      </c>
      <c r="L127" s="43"/>
      <c r="M127" s="249" t="s">
        <v>1</v>
      </c>
      <c r="N127" s="250" t="s">
        <v>40</v>
      </c>
      <c r="O127" s="90"/>
      <c r="P127" s="233">
        <f>O127*H127</f>
        <v>0</v>
      </c>
      <c r="Q127" s="233">
        <v>0.0027000000000000001</v>
      </c>
      <c r="R127" s="233">
        <f>Q127*H127</f>
        <v>0.0378</v>
      </c>
      <c r="S127" s="233">
        <v>0</v>
      </c>
      <c r="T127" s="23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5" t="s">
        <v>156</v>
      </c>
      <c r="AT127" s="235" t="s">
        <v>190</v>
      </c>
      <c r="AU127" s="235" t="s">
        <v>84</v>
      </c>
      <c r="AY127" s="16" t="s">
        <v>148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6" t="s">
        <v>82</v>
      </c>
      <c r="BK127" s="236">
        <f>ROUND(I127*H127,2)</f>
        <v>0</v>
      </c>
      <c r="BL127" s="16" t="s">
        <v>156</v>
      </c>
      <c r="BM127" s="235" t="s">
        <v>1051</v>
      </c>
    </row>
    <row r="128" s="2" customFormat="1">
      <c r="A128" s="37"/>
      <c r="B128" s="38"/>
      <c r="C128" s="39"/>
      <c r="D128" s="237" t="s">
        <v>158</v>
      </c>
      <c r="E128" s="39"/>
      <c r="F128" s="238" t="s">
        <v>757</v>
      </c>
      <c r="G128" s="39"/>
      <c r="H128" s="39"/>
      <c r="I128" s="239"/>
      <c r="J128" s="39"/>
      <c r="K128" s="39"/>
      <c r="L128" s="43"/>
      <c r="M128" s="240"/>
      <c r="N128" s="241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158</v>
      </c>
      <c r="AU128" s="16" t="s">
        <v>84</v>
      </c>
    </row>
    <row r="129" s="2" customFormat="1" ht="44.25" customHeight="1">
      <c r="A129" s="37"/>
      <c r="B129" s="38"/>
      <c r="C129" s="242" t="s">
        <v>366</v>
      </c>
      <c r="D129" s="242" t="s">
        <v>190</v>
      </c>
      <c r="E129" s="243" t="s">
        <v>758</v>
      </c>
      <c r="F129" s="244" t="s">
        <v>759</v>
      </c>
      <c r="G129" s="245" t="s">
        <v>153</v>
      </c>
      <c r="H129" s="246">
        <v>35</v>
      </c>
      <c r="I129" s="247"/>
      <c r="J129" s="248">
        <f>ROUND(I129*H129,2)</f>
        <v>0</v>
      </c>
      <c r="K129" s="244" t="s">
        <v>755</v>
      </c>
      <c r="L129" s="43"/>
      <c r="M129" s="249" t="s">
        <v>1</v>
      </c>
      <c r="N129" s="250" t="s">
        <v>40</v>
      </c>
      <c r="O129" s="90"/>
      <c r="P129" s="233">
        <f>O129*H129</f>
        <v>0</v>
      </c>
      <c r="Q129" s="233">
        <v>0.0035999999999999999</v>
      </c>
      <c r="R129" s="233">
        <f>Q129*H129</f>
        <v>0.126</v>
      </c>
      <c r="S129" s="233">
        <v>0</v>
      </c>
      <c r="T129" s="23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5" t="s">
        <v>156</v>
      </c>
      <c r="AT129" s="235" t="s">
        <v>190</v>
      </c>
      <c r="AU129" s="235" t="s">
        <v>84</v>
      </c>
      <c r="AY129" s="16" t="s">
        <v>148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6" t="s">
        <v>82</v>
      </c>
      <c r="BK129" s="236">
        <f>ROUND(I129*H129,2)</f>
        <v>0</v>
      </c>
      <c r="BL129" s="16" t="s">
        <v>156</v>
      </c>
      <c r="BM129" s="235" t="s">
        <v>1052</v>
      </c>
    </row>
    <row r="130" s="2" customFormat="1">
      <c r="A130" s="37"/>
      <c r="B130" s="38"/>
      <c r="C130" s="39"/>
      <c r="D130" s="237" t="s">
        <v>158</v>
      </c>
      <c r="E130" s="39"/>
      <c r="F130" s="238" t="s">
        <v>761</v>
      </c>
      <c r="G130" s="39"/>
      <c r="H130" s="39"/>
      <c r="I130" s="239"/>
      <c r="J130" s="39"/>
      <c r="K130" s="39"/>
      <c r="L130" s="43"/>
      <c r="M130" s="240"/>
      <c r="N130" s="241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158</v>
      </c>
      <c r="AU130" s="16" t="s">
        <v>84</v>
      </c>
    </row>
    <row r="131" s="12" customFormat="1" ht="25.92" customHeight="1">
      <c r="A131" s="12"/>
      <c r="B131" s="209"/>
      <c r="C131" s="210"/>
      <c r="D131" s="211" t="s">
        <v>74</v>
      </c>
      <c r="E131" s="212" t="s">
        <v>150</v>
      </c>
      <c r="F131" s="212" t="s">
        <v>775</v>
      </c>
      <c r="G131" s="210"/>
      <c r="H131" s="210"/>
      <c r="I131" s="213"/>
      <c r="J131" s="214">
        <f>BK131</f>
        <v>0</v>
      </c>
      <c r="K131" s="210"/>
      <c r="L131" s="215"/>
      <c r="M131" s="216"/>
      <c r="N131" s="217"/>
      <c r="O131" s="217"/>
      <c r="P131" s="218">
        <f>P132</f>
        <v>0</v>
      </c>
      <c r="Q131" s="217"/>
      <c r="R131" s="218">
        <f>R132</f>
        <v>0.0030799999999999998</v>
      </c>
      <c r="S131" s="217"/>
      <c r="T131" s="219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0" t="s">
        <v>476</v>
      </c>
      <c r="AT131" s="221" t="s">
        <v>74</v>
      </c>
      <c r="AU131" s="221" t="s">
        <v>75</v>
      </c>
      <c r="AY131" s="220" t="s">
        <v>148</v>
      </c>
      <c r="BK131" s="222">
        <f>BK132</f>
        <v>0</v>
      </c>
    </row>
    <row r="132" s="12" customFormat="1" ht="22.8" customHeight="1">
      <c r="A132" s="12"/>
      <c r="B132" s="209"/>
      <c r="C132" s="210"/>
      <c r="D132" s="211" t="s">
        <v>74</v>
      </c>
      <c r="E132" s="251" t="s">
        <v>776</v>
      </c>
      <c r="F132" s="251" t="s">
        <v>777</v>
      </c>
      <c r="G132" s="210"/>
      <c r="H132" s="210"/>
      <c r="I132" s="213"/>
      <c r="J132" s="252">
        <f>BK132</f>
        <v>0</v>
      </c>
      <c r="K132" s="210"/>
      <c r="L132" s="215"/>
      <c r="M132" s="216"/>
      <c r="N132" s="217"/>
      <c r="O132" s="217"/>
      <c r="P132" s="218">
        <f>SUM(P133:P152)</f>
        <v>0</v>
      </c>
      <c r="Q132" s="217"/>
      <c r="R132" s="218">
        <f>SUM(R133:R152)</f>
        <v>0.0030799999999999998</v>
      </c>
      <c r="S132" s="217"/>
      <c r="T132" s="219">
        <f>SUM(T133:T152)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476</v>
      </c>
      <c r="AT132" s="221" t="s">
        <v>74</v>
      </c>
      <c r="AU132" s="221" t="s">
        <v>82</v>
      </c>
      <c r="AY132" s="220" t="s">
        <v>148</v>
      </c>
      <c r="BK132" s="222">
        <f>SUM(BK133:BK152)</f>
        <v>0</v>
      </c>
    </row>
    <row r="133" s="2" customFormat="1" ht="24.15" customHeight="1">
      <c r="A133" s="37"/>
      <c r="B133" s="38"/>
      <c r="C133" s="242" t="s">
        <v>82</v>
      </c>
      <c r="D133" s="242" t="s">
        <v>190</v>
      </c>
      <c r="E133" s="243" t="s">
        <v>778</v>
      </c>
      <c r="F133" s="244" t="s">
        <v>779</v>
      </c>
      <c r="G133" s="245" t="s">
        <v>780</v>
      </c>
      <c r="H133" s="246">
        <v>0.34999999999999998</v>
      </c>
      <c r="I133" s="247"/>
      <c r="J133" s="248">
        <f>ROUND(I133*H133,2)</f>
        <v>0</v>
      </c>
      <c r="K133" s="244" t="s">
        <v>755</v>
      </c>
      <c r="L133" s="43"/>
      <c r="M133" s="249" t="s">
        <v>1</v>
      </c>
      <c r="N133" s="250" t="s">
        <v>40</v>
      </c>
      <c r="O133" s="90"/>
      <c r="P133" s="233">
        <f>O133*H133</f>
        <v>0</v>
      </c>
      <c r="Q133" s="233">
        <v>0.0088000000000000005</v>
      </c>
      <c r="R133" s="233">
        <f>Q133*H133</f>
        <v>0.0030799999999999998</v>
      </c>
      <c r="S133" s="233">
        <v>0</v>
      </c>
      <c r="T133" s="23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5" t="s">
        <v>193</v>
      </c>
      <c r="AT133" s="235" t="s">
        <v>190</v>
      </c>
      <c r="AU133" s="235" t="s">
        <v>84</v>
      </c>
      <c r="AY133" s="16" t="s">
        <v>148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6" t="s">
        <v>82</v>
      </c>
      <c r="BK133" s="236">
        <f>ROUND(I133*H133,2)</f>
        <v>0</v>
      </c>
      <c r="BL133" s="16" t="s">
        <v>193</v>
      </c>
      <c r="BM133" s="235" t="s">
        <v>1053</v>
      </c>
    </row>
    <row r="134" s="2" customFormat="1">
      <c r="A134" s="37"/>
      <c r="B134" s="38"/>
      <c r="C134" s="39"/>
      <c r="D134" s="237" t="s">
        <v>158</v>
      </c>
      <c r="E134" s="39"/>
      <c r="F134" s="238" t="s">
        <v>782</v>
      </c>
      <c r="G134" s="39"/>
      <c r="H134" s="39"/>
      <c r="I134" s="239"/>
      <c r="J134" s="39"/>
      <c r="K134" s="39"/>
      <c r="L134" s="43"/>
      <c r="M134" s="240"/>
      <c r="N134" s="241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84</v>
      </c>
    </row>
    <row r="135" s="2" customFormat="1" ht="24.15" customHeight="1">
      <c r="A135" s="37"/>
      <c r="B135" s="38"/>
      <c r="C135" s="242" t="s">
        <v>823</v>
      </c>
      <c r="D135" s="242" t="s">
        <v>190</v>
      </c>
      <c r="E135" s="243" t="s">
        <v>783</v>
      </c>
      <c r="F135" s="244" t="s">
        <v>784</v>
      </c>
      <c r="G135" s="245" t="s">
        <v>772</v>
      </c>
      <c r="H135" s="246">
        <v>15</v>
      </c>
      <c r="I135" s="247"/>
      <c r="J135" s="248">
        <f>ROUND(I135*H135,2)</f>
        <v>0</v>
      </c>
      <c r="K135" s="244" t="s">
        <v>755</v>
      </c>
      <c r="L135" s="43"/>
      <c r="M135" s="249" t="s">
        <v>1</v>
      </c>
      <c r="N135" s="250" t="s">
        <v>40</v>
      </c>
      <c r="O135" s="90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5" t="s">
        <v>193</v>
      </c>
      <c r="AT135" s="235" t="s">
        <v>190</v>
      </c>
      <c r="AU135" s="235" t="s">
        <v>84</v>
      </c>
      <c r="AY135" s="16" t="s">
        <v>148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6" t="s">
        <v>82</v>
      </c>
      <c r="BK135" s="236">
        <f>ROUND(I135*H135,2)</f>
        <v>0</v>
      </c>
      <c r="BL135" s="16" t="s">
        <v>193</v>
      </c>
      <c r="BM135" s="235" t="s">
        <v>1054</v>
      </c>
    </row>
    <row r="136" s="2" customFormat="1">
      <c r="A136" s="37"/>
      <c r="B136" s="38"/>
      <c r="C136" s="39"/>
      <c r="D136" s="237" t="s">
        <v>158</v>
      </c>
      <c r="E136" s="39"/>
      <c r="F136" s="238" t="s">
        <v>786</v>
      </c>
      <c r="G136" s="39"/>
      <c r="H136" s="39"/>
      <c r="I136" s="239"/>
      <c r="J136" s="39"/>
      <c r="K136" s="39"/>
      <c r="L136" s="43"/>
      <c r="M136" s="240"/>
      <c r="N136" s="241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84</v>
      </c>
    </row>
    <row r="137" s="2" customFormat="1" ht="24.15" customHeight="1">
      <c r="A137" s="37"/>
      <c r="B137" s="38"/>
      <c r="C137" s="242" t="s">
        <v>84</v>
      </c>
      <c r="D137" s="242" t="s">
        <v>190</v>
      </c>
      <c r="E137" s="243" t="s">
        <v>787</v>
      </c>
      <c r="F137" s="244" t="s">
        <v>788</v>
      </c>
      <c r="G137" s="245" t="s">
        <v>153</v>
      </c>
      <c r="H137" s="246">
        <v>40</v>
      </c>
      <c r="I137" s="247"/>
      <c r="J137" s="248">
        <f>ROUND(I137*H137,2)</f>
        <v>0</v>
      </c>
      <c r="K137" s="244" t="s">
        <v>755</v>
      </c>
      <c r="L137" s="43"/>
      <c r="M137" s="249" t="s">
        <v>1</v>
      </c>
      <c r="N137" s="250" t="s">
        <v>40</v>
      </c>
      <c r="O137" s="90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5" t="s">
        <v>193</v>
      </c>
      <c r="AT137" s="235" t="s">
        <v>190</v>
      </c>
      <c r="AU137" s="235" t="s">
        <v>84</v>
      </c>
      <c r="AY137" s="16" t="s">
        <v>148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6" t="s">
        <v>82</v>
      </c>
      <c r="BK137" s="236">
        <f>ROUND(I137*H137,2)</f>
        <v>0</v>
      </c>
      <c r="BL137" s="16" t="s">
        <v>193</v>
      </c>
      <c r="BM137" s="235" t="s">
        <v>1055</v>
      </c>
    </row>
    <row r="138" s="2" customFormat="1">
      <c r="A138" s="37"/>
      <c r="B138" s="38"/>
      <c r="C138" s="39"/>
      <c r="D138" s="237" t="s">
        <v>158</v>
      </c>
      <c r="E138" s="39"/>
      <c r="F138" s="238" t="s">
        <v>790</v>
      </c>
      <c r="G138" s="39"/>
      <c r="H138" s="39"/>
      <c r="I138" s="239"/>
      <c r="J138" s="39"/>
      <c r="K138" s="39"/>
      <c r="L138" s="43"/>
      <c r="M138" s="240"/>
      <c r="N138" s="241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158</v>
      </c>
      <c r="AU138" s="16" t="s">
        <v>84</v>
      </c>
    </row>
    <row r="139" s="2" customFormat="1" ht="24.15" customHeight="1">
      <c r="A139" s="37"/>
      <c r="B139" s="38"/>
      <c r="C139" s="242" t="s">
        <v>476</v>
      </c>
      <c r="D139" s="242" t="s">
        <v>190</v>
      </c>
      <c r="E139" s="243" t="s">
        <v>799</v>
      </c>
      <c r="F139" s="244" t="s">
        <v>800</v>
      </c>
      <c r="G139" s="245" t="s">
        <v>153</v>
      </c>
      <c r="H139" s="246">
        <v>260</v>
      </c>
      <c r="I139" s="247"/>
      <c r="J139" s="248">
        <f>ROUND(I139*H139,2)</f>
        <v>0</v>
      </c>
      <c r="K139" s="244" t="s">
        <v>755</v>
      </c>
      <c r="L139" s="43"/>
      <c r="M139" s="249" t="s">
        <v>1</v>
      </c>
      <c r="N139" s="250" t="s">
        <v>40</v>
      </c>
      <c r="O139" s="90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5" t="s">
        <v>193</v>
      </c>
      <c r="AT139" s="235" t="s">
        <v>190</v>
      </c>
      <c r="AU139" s="235" t="s">
        <v>84</v>
      </c>
      <c r="AY139" s="16" t="s">
        <v>148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6" t="s">
        <v>82</v>
      </c>
      <c r="BK139" s="236">
        <f>ROUND(I139*H139,2)</f>
        <v>0</v>
      </c>
      <c r="BL139" s="16" t="s">
        <v>193</v>
      </c>
      <c r="BM139" s="235" t="s">
        <v>1056</v>
      </c>
    </row>
    <row r="140" s="2" customFormat="1">
      <c r="A140" s="37"/>
      <c r="B140" s="38"/>
      <c r="C140" s="39"/>
      <c r="D140" s="237" t="s">
        <v>158</v>
      </c>
      <c r="E140" s="39"/>
      <c r="F140" s="238" t="s">
        <v>802</v>
      </c>
      <c r="G140" s="39"/>
      <c r="H140" s="39"/>
      <c r="I140" s="239"/>
      <c r="J140" s="39"/>
      <c r="K140" s="39"/>
      <c r="L140" s="43"/>
      <c r="M140" s="240"/>
      <c r="N140" s="241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158</v>
      </c>
      <c r="AU140" s="16" t="s">
        <v>84</v>
      </c>
    </row>
    <row r="141" s="2" customFormat="1" ht="24.15" customHeight="1">
      <c r="A141" s="37"/>
      <c r="B141" s="38"/>
      <c r="C141" s="242" t="s">
        <v>156</v>
      </c>
      <c r="D141" s="242" t="s">
        <v>190</v>
      </c>
      <c r="E141" s="243" t="s">
        <v>803</v>
      </c>
      <c r="F141" s="244" t="s">
        <v>804</v>
      </c>
      <c r="G141" s="245" t="s">
        <v>153</v>
      </c>
      <c r="H141" s="246">
        <v>240</v>
      </c>
      <c r="I141" s="247"/>
      <c r="J141" s="248">
        <f>ROUND(I141*H141,2)</f>
        <v>0</v>
      </c>
      <c r="K141" s="244" t="s">
        <v>755</v>
      </c>
      <c r="L141" s="43"/>
      <c r="M141" s="249" t="s">
        <v>1</v>
      </c>
      <c r="N141" s="250" t="s">
        <v>40</v>
      </c>
      <c r="O141" s="90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5" t="s">
        <v>193</v>
      </c>
      <c r="AT141" s="235" t="s">
        <v>190</v>
      </c>
      <c r="AU141" s="235" t="s">
        <v>84</v>
      </c>
      <c r="AY141" s="16" t="s">
        <v>148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6" t="s">
        <v>82</v>
      </c>
      <c r="BK141" s="236">
        <f>ROUND(I141*H141,2)</f>
        <v>0</v>
      </c>
      <c r="BL141" s="16" t="s">
        <v>193</v>
      </c>
      <c r="BM141" s="235" t="s">
        <v>1057</v>
      </c>
    </row>
    <row r="142" s="2" customFormat="1">
      <c r="A142" s="37"/>
      <c r="B142" s="38"/>
      <c r="C142" s="39"/>
      <c r="D142" s="237" t="s">
        <v>158</v>
      </c>
      <c r="E142" s="39"/>
      <c r="F142" s="238" t="s">
        <v>806</v>
      </c>
      <c r="G142" s="39"/>
      <c r="H142" s="39"/>
      <c r="I142" s="239"/>
      <c r="J142" s="39"/>
      <c r="K142" s="39"/>
      <c r="L142" s="43"/>
      <c r="M142" s="240"/>
      <c r="N142" s="241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158</v>
      </c>
      <c r="AU142" s="16" t="s">
        <v>84</v>
      </c>
    </row>
    <row r="143" s="2" customFormat="1" ht="24.15" customHeight="1">
      <c r="A143" s="37"/>
      <c r="B143" s="38"/>
      <c r="C143" s="242" t="s">
        <v>374</v>
      </c>
      <c r="D143" s="242" t="s">
        <v>190</v>
      </c>
      <c r="E143" s="243" t="s">
        <v>811</v>
      </c>
      <c r="F143" s="244" t="s">
        <v>812</v>
      </c>
      <c r="G143" s="245" t="s">
        <v>772</v>
      </c>
      <c r="H143" s="246">
        <v>15</v>
      </c>
      <c r="I143" s="247"/>
      <c r="J143" s="248">
        <f>ROUND(I143*H143,2)</f>
        <v>0</v>
      </c>
      <c r="K143" s="244" t="s">
        <v>755</v>
      </c>
      <c r="L143" s="43"/>
      <c r="M143" s="249" t="s">
        <v>1</v>
      </c>
      <c r="N143" s="250" t="s">
        <v>40</v>
      </c>
      <c r="O143" s="90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5" t="s">
        <v>193</v>
      </c>
      <c r="AT143" s="235" t="s">
        <v>190</v>
      </c>
      <c r="AU143" s="235" t="s">
        <v>84</v>
      </c>
      <c r="AY143" s="16" t="s">
        <v>148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6" t="s">
        <v>82</v>
      </c>
      <c r="BK143" s="236">
        <f>ROUND(I143*H143,2)</f>
        <v>0</v>
      </c>
      <c r="BL143" s="16" t="s">
        <v>193</v>
      </c>
      <c r="BM143" s="235" t="s">
        <v>1058</v>
      </c>
    </row>
    <row r="144" s="2" customFormat="1">
      <c r="A144" s="37"/>
      <c r="B144" s="38"/>
      <c r="C144" s="39"/>
      <c r="D144" s="237" t="s">
        <v>158</v>
      </c>
      <c r="E144" s="39"/>
      <c r="F144" s="238" t="s">
        <v>814</v>
      </c>
      <c r="G144" s="39"/>
      <c r="H144" s="39"/>
      <c r="I144" s="239"/>
      <c r="J144" s="39"/>
      <c r="K144" s="39"/>
      <c r="L144" s="43"/>
      <c r="M144" s="240"/>
      <c r="N144" s="241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158</v>
      </c>
      <c r="AU144" s="16" t="s">
        <v>84</v>
      </c>
    </row>
    <row r="145" s="2" customFormat="1" ht="24.15" customHeight="1">
      <c r="A145" s="37"/>
      <c r="B145" s="38"/>
      <c r="C145" s="242" t="s">
        <v>483</v>
      </c>
      <c r="D145" s="242" t="s">
        <v>190</v>
      </c>
      <c r="E145" s="243" t="s">
        <v>815</v>
      </c>
      <c r="F145" s="244" t="s">
        <v>816</v>
      </c>
      <c r="G145" s="245" t="s">
        <v>153</v>
      </c>
      <c r="H145" s="246">
        <v>40</v>
      </c>
      <c r="I145" s="247"/>
      <c r="J145" s="248">
        <f>ROUND(I145*H145,2)</f>
        <v>0</v>
      </c>
      <c r="K145" s="244" t="s">
        <v>755</v>
      </c>
      <c r="L145" s="43"/>
      <c r="M145" s="249" t="s">
        <v>1</v>
      </c>
      <c r="N145" s="250" t="s">
        <v>40</v>
      </c>
      <c r="O145" s="90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5" t="s">
        <v>193</v>
      </c>
      <c r="AT145" s="235" t="s">
        <v>190</v>
      </c>
      <c r="AU145" s="235" t="s">
        <v>84</v>
      </c>
      <c r="AY145" s="16" t="s">
        <v>148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6" t="s">
        <v>82</v>
      </c>
      <c r="BK145" s="236">
        <f>ROUND(I145*H145,2)</f>
        <v>0</v>
      </c>
      <c r="BL145" s="16" t="s">
        <v>193</v>
      </c>
      <c r="BM145" s="235" t="s">
        <v>1059</v>
      </c>
    </row>
    <row r="146" s="2" customFormat="1">
      <c r="A146" s="37"/>
      <c r="B146" s="38"/>
      <c r="C146" s="39"/>
      <c r="D146" s="237" t="s">
        <v>158</v>
      </c>
      <c r="E146" s="39"/>
      <c r="F146" s="238" t="s">
        <v>818</v>
      </c>
      <c r="G146" s="39"/>
      <c r="H146" s="39"/>
      <c r="I146" s="239"/>
      <c r="J146" s="39"/>
      <c r="K146" s="39"/>
      <c r="L146" s="43"/>
      <c r="M146" s="240"/>
      <c r="N146" s="241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84</v>
      </c>
    </row>
    <row r="147" s="2" customFormat="1" ht="24.15" customHeight="1">
      <c r="A147" s="37"/>
      <c r="B147" s="38"/>
      <c r="C147" s="242" t="s">
        <v>316</v>
      </c>
      <c r="D147" s="242" t="s">
        <v>190</v>
      </c>
      <c r="E147" s="243" t="s">
        <v>828</v>
      </c>
      <c r="F147" s="244" t="s">
        <v>829</v>
      </c>
      <c r="G147" s="245" t="s">
        <v>153</v>
      </c>
      <c r="H147" s="246">
        <v>260</v>
      </c>
      <c r="I147" s="247"/>
      <c r="J147" s="248">
        <f>ROUND(I147*H147,2)</f>
        <v>0</v>
      </c>
      <c r="K147" s="244" t="s">
        <v>755</v>
      </c>
      <c r="L147" s="43"/>
      <c r="M147" s="249" t="s">
        <v>1</v>
      </c>
      <c r="N147" s="250" t="s">
        <v>40</v>
      </c>
      <c r="O147" s="90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5" t="s">
        <v>193</v>
      </c>
      <c r="AT147" s="235" t="s">
        <v>190</v>
      </c>
      <c r="AU147" s="235" t="s">
        <v>84</v>
      </c>
      <c r="AY147" s="16" t="s">
        <v>148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6" t="s">
        <v>82</v>
      </c>
      <c r="BK147" s="236">
        <f>ROUND(I147*H147,2)</f>
        <v>0</v>
      </c>
      <c r="BL147" s="16" t="s">
        <v>193</v>
      </c>
      <c r="BM147" s="235" t="s">
        <v>1060</v>
      </c>
    </row>
    <row r="148" s="2" customFormat="1">
      <c r="A148" s="37"/>
      <c r="B148" s="38"/>
      <c r="C148" s="39"/>
      <c r="D148" s="237" t="s">
        <v>158</v>
      </c>
      <c r="E148" s="39"/>
      <c r="F148" s="238" t="s">
        <v>831</v>
      </c>
      <c r="G148" s="39"/>
      <c r="H148" s="39"/>
      <c r="I148" s="239"/>
      <c r="J148" s="39"/>
      <c r="K148" s="39"/>
      <c r="L148" s="43"/>
      <c r="M148" s="240"/>
      <c r="N148" s="241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84</v>
      </c>
    </row>
    <row r="149" s="2" customFormat="1" ht="24.15" customHeight="1">
      <c r="A149" s="37"/>
      <c r="B149" s="38"/>
      <c r="C149" s="242" t="s">
        <v>488</v>
      </c>
      <c r="D149" s="242" t="s">
        <v>190</v>
      </c>
      <c r="E149" s="243" t="s">
        <v>832</v>
      </c>
      <c r="F149" s="244" t="s">
        <v>833</v>
      </c>
      <c r="G149" s="245" t="s">
        <v>153</v>
      </c>
      <c r="H149" s="246">
        <v>240</v>
      </c>
      <c r="I149" s="247"/>
      <c r="J149" s="248">
        <f>ROUND(I149*H149,2)</f>
        <v>0</v>
      </c>
      <c r="K149" s="244" t="s">
        <v>755</v>
      </c>
      <c r="L149" s="43"/>
      <c r="M149" s="249" t="s">
        <v>1</v>
      </c>
      <c r="N149" s="250" t="s">
        <v>40</v>
      </c>
      <c r="O149" s="90"/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5" t="s">
        <v>193</v>
      </c>
      <c r="AT149" s="235" t="s">
        <v>190</v>
      </c>
      <c r="AU149" s="235" t="s">
        <v>84</v>
      </c>
      <c r="AY149" s="16" t="s">
        <v>148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6" t="s">
        <v>82</v>
      </c>
      <c r="BK149" s="236">
        <f>ROUND(I149*H149,2)</f>
        <v>0</v>
      </c>
      <c r="BL149" s="16" t="s">
        <v>193</v>
      </c>
      <c r="BM149" s="235" t="s">
        <v>1061</v>
      </c>
    </row>
    <row r="150" s="2" customFormat="1">
      <c r="A150" s="37"/>
      <c r="B150" s="38"/>
      <c r="C150" s="39"/>
      <c r="D150" s="237" t="s">
        <v>158</v>
      </c>
      <c r="E150" s="39"/>
      <c r="F150" s="238" t="s">
        <v>835</v>
      </c>
      <c r="G150" s="39"/>
      <c r="H150" s="39"/>
      <c r="I150" s="239"/>
      <c r="J150" s="39"/>
      <c r="K150" s="39"/>
      <c r="L150" s="43"/>
      <c r="M150" s="240"/>
      <c r="N150" s="241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158</v>
      </c>
      <c r="AU150" s="16" t="s">
        <v>84</v>
      </c>
    </row>
    <row r="151" s="2" customFormat="1" ht="24.15" customHeight="1">
      <c r="A151" s="37"/>
      <c r="B151" s="38"/>
      <c r="C151" s="242" t="s">
        <v>378</v>
      </c>
      <c r="D151" s="242" t="s">
        <v>190</v>
      </c>
      <c r="E151" s="243" t="s">
        <v>841</v>
      </c>
      <c r="F151" s="244" t="s">
        <v>842</v>
      </c>
      <c r="G151" s="245" t="s">
        <v>843</v>
      </c>
      <c r="H151" s="246">
        <v>540</v>
      </c>
      <c r="I151" s="247"/>
      <c r="J151" s="248">
        <f>ROUND(I151*H151,2)</f>
        <v>0</v>
      </c>
      <c r="K151" s="244" t="s">
        <v>755</v>
      </c>
      <c r="L151" s="43"/>
      <c r="M151" s="249" t="s">
        <v>1</v>
      </c>
      <c r="N151" s="250" t="s">
        <v>40</v>
      </c>
      <c r="O151" s="90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5" t="s">
        <v>193</v>
      </c>
      <c r="AT151" s="235" t="s">
        <v>190</v>
      </c>
      <c r="AU151" s="235" t="s">
        <v>84</v>
      </c>
      <c r="AY151" s="16" t="s">
        <v>148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6" t="s">
        <v>82</v>
      </c>
      <c r="BK151" s="236">
        <f>ROUND(I151*H151,2)</f>
        <v>0</v>
      </c>
      <c r="BL151" s="16" t="s">
        <v>193</v>
      </c>
      <c r="BM151" s="235" t="s">
        <v>1062</v>
      </c>
    </row>
    <row r="152" s="2" customFormat="1">
      <c r="A152" s="37"/>
      <c r="B152" s="38"/>
      <c r="C152" s="39"/>
      <c r="D152" s="237" t="s">
        <v>158</v>
      </c>
      <c r="E152" s="39"/>
      <c r="F152" s="238" t="s">
        <v>845</v>
      </c>
      <c r="G152" s="39"/>
      <c r="H152" s="39"/>
      <c r="I152" s="239"/>
      <c r="J152" s="39"/>
      <c r="K152" s="39"/>
      <c r="L152" s="43"/>
      <c r="M152" s="253"/>
      <c r="N152" s="254"/>
      <c r="O152" s="255"/>
      <c r="P152" s="255"/>
      <c r="Q152" s="255"/>
      <c r="R152" s="255"/>
      <c r="S152" s="255"/>
      <c r="T152" s="256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84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A4diECsvhoN2GpkxM7Ika0f7KfeJQ/lHSlUN5yKBOWp2aIX/5YrJCvSZgytNGrq6Q1BNUqmYs/gZgIiXUujR7A==" hashValue="+iJ0kB7DSiu6GIqfN3NF6VzOJS9Y+q6jqGrhYDGum0NGrbjE7aV9MaosHBZbxrOb/g2QJtKa2NHEwtnGDPrcMA==" algorithmName="SHA-512" password="CC35"/>
  <autoFilter ref="C123:K15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111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staničního zabezpečovacího zařízení v ŽST Hlubočky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112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1063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16. 3. 2021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>Signal Projekt s.r.o.</v>
      </c>
      <c r="F21" s="37"/>
      <c r="G21" s="37"/>
      <c r="H21" s="37"/>
      <c r="I21" s="149" t="s">
        <v>26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32</v>
      </c>
      <c r="E23" s="37"/>
      <c r="F23" s="37"/>
      <c r="G23" s="37"/>
      <c r="H23" s="37"/>
      <c r="I23" s="149" t="s">
        <v>25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tr">
        <f>IF('Rekapitulace stavby'!E20="","",'Rekapitulace stavby'!E20)</f>
        <v>Štěpán Mikš</v>
      </c>
      <c r="F24" s="37"/>
      <c r="G24" s="37"/>
      <c r="H24" s="37"/>
      <c r="I24" s="149" t="s">
        <v>26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35</v>
      </c>
      <c r="E30" s="37"/>
      <c r="F30" s="37"/>
      <c r="G30" s="37"/>
      <c r="H30" s="37"/>
      <c r="I30" s="37"/>
      <c r="J30" s="159">
        <f>ROUND(J116,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37</v>
      </c>
      <c r="G32" s="37"/>
      <c r="H32" s="37"/>
      <c r="I32" s="160" t="s">
        <v>36</v>
      </c>
      <c r="J32" s="160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39</v>
      </c>
      <c r="E33" s="149" t="s">
        <v>40</v>
      </c>
      <c r="F33" s="162">
        <f>ROUND((SUM(BE116:BE228)),  2)</f>
        <v>0</v>
      </c>
      <c r="G33" s="37"/>
      <c r="H33" s="37"/>
      <c r="I33" s="163">
        <v>0.20999999999999999</v>
      </c>
      <c r="J33" s="162">
        <f>ROUND(((SUM(BE116:BE228))*I33),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41</v>
      </c>
      <c r="F34" s="162">
        <f>ROUND((SUM(BF116:BF228)),  2)</f>
        <v>0</v>
      </c>
      <c r="G34" s="37"/>
      <c r="H34" s="37"/>
      <c r="I34" s="163">
        <v>0.14999999999999999</v>
      </c>
      <c r="J34" s="162">
        <f>ROUND(((SUM(BF116:BF228))*I34),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42</v>
      </c>
      <c r="F35" s="162">
        <f>ROUND((SUM(BG116:BG228)),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43</v>
      </c>
      <c r="F36" s="162">
        <f>ROUND((SUM(BH116:BH228)),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ROUND((SUM(BI116:BI228)),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45</v>
      </c>
      <c r="E39" s="166"/>
      <c r="F39" s="166"/>
      <c r="G39" s="167" t="s">
        <v>46</v>
      </c>
      <c r="H39" s="168" t="s">
        <v>47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48</v>
      </c>
      <c r="E50" s="172"/>
      <c r="F50" s="172"/>
      <c r="G50" s="171" t="s">
        <v>49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4"/>
      <c r="J61" s="176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52</v>
      </c>
      <c r="E65" s="177"/>
      <c r="F65" s="177"/>
      <c r="G65" s="171" t="s">
        <v>53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4"/>
      <c r="J76" s="176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staničního zabezpečovacího zařízení v ŽST Hlubočky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PS 04 - Hlubočky-Mar. Údolí, kabel TK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Signal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Štěpán Mikš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117</v>
      </c>
      <c r="D94" s="184"/>
      <c r="E94" s="184"/>
      <c r="F94" s="184"/>
      <c r="G94" s="184"/>
      <c r="H94" s="184"/>
      <c r="I94" s="184"/>
      <c r="J94" s="185" t="s">
        <v>118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119</v>
      </c>
      <c r="D96" s="39"/>
      <c r="E96" s="39"/>
      <c r="F96" s="39"/>
      <c r="G96" s="39"/>
      <c r="H96" s="39"/>
      <c r="I96" s="39"/>
      <c r="J96" s="109">
        <f>J116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120</v>
      </c>
    </row>
    <row r="97" s="2" customFormat="1" ht="21.84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102" s="2" customFormat="1" ht="6.96" customHeight="1">
      <c r="A102" s="37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4.96" customHeight="1">
      <c r="A103" s="37"/>
      <c r="B103" s="38"/>
      <c r="C103" s="22" t="s">
        <v>133</v>
      </c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12" customHeight="1">
      <c r="A105" s="37"/>
      <c r="B105" s="38"/>
      <c r="C105" s="31" t="s">
        <v>16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6.5" customHeight="1">
      <c r="A106" s="37"/>
      <c r="B106" s="38"/>
      <c r="C106" s="39"/>
      <c r="D106" s="39"/>
      <c r="E106" s="182" t="str">
        <f>E7</f>
        <v>Oprava staničního zabezpečovacího zařízení v ŽST Hlubočky</v>
      </c>
      <c r="F106" s="31"/>
      <c r="G106" s="31"/>
      <c r="H106" s="31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112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75" t="str">
        <f>E9</f>
        <v>PS 04 - Hlubočky-Mar. Údolí, kabel TK</v>
      </c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20</v>
      </c>
      <c r="D110" s="39"/>
      <c r="E110" s="39"/>
      <c r="F110" s="26" t="str">
        <f>F12</f>
        <v xml:space="preserve"> </v>
      </c>
      <c r="G110" s="39"/>
      <c r="H110" s="39"/>
      <c r="I110" s="31" t="s">
        <v>22</v>
      </c>
      <c r="J110" s="78" t="str">
        <f>IF(J12="","",J12)</f>
        <v>16. 3. 2021</v>
      </c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5.15" customHeight="1">
      <c r="A112" s="37"/>
      <c r="B112" s="38"/>
      <c r="C112" s="31" t="s">
        <v>24</v>
      </c>
      <c r="D112" s="39"/>
      <c r="E112" s="39"/>
      <c r="F112" s="26" t="str">
        <f>E15</f>
        <v xml:space="preserve"> </v>
      </c>
      <c r="G112" s="39"/>
      <c r="H112" s="39"/>
      <c r="I112" s="31" t="s">
        <v>29</v>
      </c>
      <c r="J112" s="35" t="str">
        <f>E21</f>
        <v>Signal Projekt s.r.o.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27</v>
      </c>
      <c r="D113" s="39"/>
      <c r="E113" s="39"/>
      <c r="F113" s="26" t="str">
        <f>IF(E18="","",E18)</f>
        <v>Vyplň údaj</v>
      </c>
      <c r="G113" s="39"/>
      <c r="H113" s="39"/>
      <c r="I113" s="31" t="s">
        <v>32</v>
      </c>
      <c r="J113" s="35" t="str">
        <f>E24</f>
        <v>Štěpán Mikš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0.32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1" customFormat="1" ht="29.28" customHeight="1">
      <c r="A115" s="198"/>
      <c r="B115" s="199"/>
      <c r="C115" s="200" t="s">
        <v>134</v>
      </c>
      <c r="D115" s="201" t="s">
        <v>60</v>
      </c>
      <c r="E115" s="201" t="s">
        <v>56</v>
      </c>
      <c r="F115" s="201" t="s">
        <v>57</v>
      </c>
      <c r="G115" s="201" t="s">
        <v>135</v>
      </c>
      <c r="H115" s="201" t="s">
        <v>136</v>
      </c>
      <c r="I115" s="201" t="s">
        <v>137</v>
      </c>
      <c r="J115" s="201" t="s">
        <v>118</v>
      </c>
      <c r="K115" s="202" t="s">
        <v>138</v>
      </c>
      <c r="L115" s="203"/>
      <c r="M115" s="99" t="s">
        <v>1</v>
      </c>
      <c r="N115" s="100" t="s">
        <v>39</v>
      </c>
      <c r="O115" s="100" t="s">
        <v>139</v>
      </c>
      <c r="P115" s="100" t="s">
        <v>140</v>
      </c>
      <c r="Q115" s="100" t="s">
        <v>141</v>
      </c>
      <c r="R115" s="100" t="s">
        <v>142</v>
      </c>
      <c r="S115" s="100" t="s">
        <v>143</v>
      </c>
      <c r="T115" s="101" t="s">
        <v>144</v>
      </c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</row>
    <row r="116" s="2" customFormat="1" ht="22.8" customHeight="1">
      <c r="A116" s="37"/>
      <c r="B116" s="38"/>
      <c r="C116" s="106" t="s">
        <v>145</v>
      </c>
      <c r="D116" s="39"/>
      <c r="E116" s="39"/>
      <c r="F116" s="39"/>
      <c r="G116" s="39"/>
      <c r="H116" s="39"/>
      <c r="I116" s="39"/>
      <c r="J116" s="204">
        <f>BK116</f>
        <v>0</v>
      </c>
      <c r="K116" s="39"/>
      <c r="L116" s="43"/>
      <c r="M116" s="102"/>
      <c r="N116" s="205"/>
      <c r="O116" s="103"/>
      <c r="P116" s="206">
        <f>SUM(P117:P228)</f>
        <v>0</v>
      </c>
      <c r="Q116" s="103"/>
      <c r="R116" s="206">
        <f>SUM(R117:R228)</f>
        <v>0</v>
      </c>
      <c r="S116" s="103"/>
      <c r="T116" s="207">
        <f>SUM(T117:T228)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74</v>
      </c>
      <c r="AU116" s="16" t="s">
        <v>120</v>
      </c>
      <c r="BK116" s="208">
        <f>SUM(BK117:BK228)</f>
        <v>0</v>
      </c>
    </row>
    <row r="117" s="2" customFormat="1" ht="24.15" customHeight="1">
      <c r="A117" s="37"/>
      <c r="B117" s="38"/>
      <c r="C117" s="223" t="s">
        <v>82</v>
      </c>
      <c r="D117" s="223" t="s">
        <v>150</v>
      </c>
      <c r="E117" s="224" t="s">
        <v>1064</v>
      </c>
      <c r="F117" s="225" t="s">
        <v>1065</v>
      </c>
      <c r="G117" s="226" t="s">
        <v>153</v>
      </c>
      <c r="H117" s="227">
        <v>14300</v>
      </c>
      <c r="I117" s="228"/>
      <c r="J117" s="229">
        <f>ROUND(I117*H117,2)</f>
        <v>0</v>
      </c>
      <c r="K117" s="225" t="s">
        <v>154</v>
      </c>
      <c r="L117" s="230"/>
      <c r="M117" s="231" t="s">
        <v>1</v>
      </c>
      <c r="N117" s="232" t="s">
        <v>40</v>
      </c>
      <c r="O117" s="90"/>
      <c r="P117" s="233">
        <f>O117*H117</f>
        <v>0</v>
      </c>
      <c r="Q117" s="233">
        <v>0</v>
      </c>
      <c r="R117" s="233">
        <f>Q117*H117</f>
        <v>0</v>
      </c>
      <c r="S117" s="233">
        <v>0</v>
      </c>
      <c r="T117" s="23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35" t="s">
        <v>155</v>
      </c>
      <c r="AT117" s="235" t="s">
        <v>150</v>
      </c>
      <c r="AU117" s="235" t="s">
        <v>75</v>
      </c>
      <c r="AY117" s="16" t="s">
        <v>148</v>
      </c>
      <c r="BE117" s="236">
        <f>IF(N117="základní",J117,0)</f>
        <v>0</v>
      </c>
      <c r="BF117" s="236">
        <f>IF(N117="snížená",J117,0)</f>
        <v>0</v>
      </c>
      <c r="BG117" s="236">
        <f>IF(N117="zákl. přenesená",J117,0)</f>
        <v>0</v>
      </c>
      <c r="BH117" s="236">
        <f>IF(N117="sníž. přenesená",J117,0)</f>
        <v>0</v>
      </c>
      <c r="BI117" s="236">
        <f>IF(N117="nulová",J117,0)</f>
        <v>0</v>
      </c>
      <c r="BJ117" s="16" t="s">
        <v>82</v>
      </c>
      <c r="BK117" s="236">
        <f>ROUND(I117*H117,2)</f>
        <v>0</v>
      </c>
      <c r="BL117" s="16" t="s">
        <v>156</v>
      </c>
      <c r="BM117" s="235" t="s">
        <v>1066</v>
      </c>
    </row>
    <row r="118" s="2" customFormat="1">
      <c r="A118" s="37"/>
      <c r="B118" s="38"/>
      <c r="C118" s="39"/>
      <c r="D118" s="237" t="s">
        <v>158</v>
      </c>
      <c r="E118" s="39"/>
      <c r="F118" s="238" t="s">
        <v>1065</v>
      </c>
      <c r="G118" s="39"/>
      <c r="H118" s="39"/>
      <c r="I118" s="239"/>
      <c r="J118" s="39"/>
      <c r="K118" s="39"/>
      <c r="L118" s="43"/>
      <c r="M118" s="240"/>
      <c r="N118" s="241"/>
      <c r="O118" s="90"/>
      <c r="P118" s="90"/>
      <c r="Q118" s="90"/>
      <c r="R118" s="90"/>
      <c r="S118" s="90"/>
      <c r="T118" s="91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158</v>
      </c>
      <c r="AU118" s="16" t="s">
        <v>75</v>
      </c>
    </row>
    <row r="119" s="2" customFormat="1" ht="16.5" customHeight="1">
      <c r="A119" s="37"/>
      <c r="B119" s="38"/>
      <c r="C119" s="242" t="s">
        <v>476</v>
      </c>
      <c r="D119" s="242" t="s">
        <v>190</v>
      </c>
      <c r="E119" s="243" t="s">
        <v>1067</v>
      </c>
      <c r="F119" s="244" t="s">
        <v>1068</v>
      </c>
      <c r="G119" s="245" t="s">
        <v>186</v>
      </c>
      <c r="H119" s="246">
        <v>14300</v>
      </c>
      <c r="I119" s="247"/>
      <c r="J119" s="248">
        <f>ROUND(I119*H119,2)</f>
        <v>0</v>
      </c>
      <c r="K119" s="244" t="s">
        <v>154</v>
      </c>
      <c r="L119" s="43"/>
      <c r="M119" s="249" t="s">
        <v>1</v>
      </c>
      <c r="N119" s="250" t="s">
        <v>40</v>
      </c>
      <c r="O119" s="90"/>
      <c r="P119" s="233">
        <f>O119*H119</f>
        <v>0</v>
      </c>
      <c r="Q119" s="233">
        <v>0</v>
      </c>
      <c r="R119" s="233">
        <f>Q119*H119</f>
        <v>0</v>
      </c>
      <c r="S119" s="233">
        <v>0</v>
      </c>
      <c r="T119" s="23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35" t="s">
        <v>156</v>
      </c>
      <c r="AT119" s="235" t="s">
        <v>190</v>
      </c>
      <c r="AU119" s="235" t="s">
        <v>75</v>
      </c>
      <c r="AY119" s="16" t="s">
        <v>148</v>
      </c>
      <c r="BE119" s="236">
        <f>IF(N119="základní",J119,0)</f>
        <v>0</v>
      </c>
      <c r="BF119" s="236">
        <f>IF(N119="snížená",J119,0)</f>
        <v>0</v>
      </c>
      <c r="BG119" s="236">
        <f>IF(N119="zákl. přenesená",J119,0)</f>
        <v>0</v>
      </c>
      <c r="BH119" s="236">
        <f>IF(N119="sníž. přenesená",J119,0)</f>
        <v>0</v>
      </c>
      <c r="BI119" s="236">
        <f>IF(N119="nulová",J119,0)</f>
        <v>0</v>
      </c>
      <c r="BJ119" s="16" t="s">
        <v>82</v>
      </c>
      <c r="BK119" s="236">
        <f>ROUND(I119*H119,2)</f>
        <v>0</v>
      </c>
      <c r="BL119" s="16" t="s">
        <v>156</v>
      </c>
      <c r="BM119" s="235" t="s">
        <v>316</v>
      </c>
    </row>
    <row r="120" s="2" customFormat="1">
      <c r="A120" s="37"/>
      <c r="B120" s="38"/>
      <c r="C120" s="39"/>
      <c r="D120" s="237" t="s">
        <v>158</v>
      </c>
      <c r="E120" s="39"/>
      <c r="F120" s="238" t="s">
        <v>1068</v>
      </c>
      <c r="G120" s="39"/>
      <c r="H120" s="39"/>
      <c r="I120" s="239"/>
      <c r="J120" s="39"/>
      <c r="K120" s="39"/>
      <c r="L120" s="43"/>
      <c r="M120" s="240"/>
      <c r="N120" s="241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158</v>
      </c>
      <c r="AU120" s="16" t="s">
        <v>75</v>
      </c>
    </row>
    <row r="121" s="2" customFormat="1" ht="21.75" customHeight="1">
      <c r="A121" s="37"/>
      <c r="B121" s="38"/>
      <c r="C121" s="242" t="s">
        <v>156</v>
      </c>
      <c r="D121" s="242" t="s">
        <v>190</v>
      </c>
      <c r="E121" s="243" t="s">
        <v>1069</v>
      </c>
      <c r="F121" s="244" t="s">
        <v>1070</v>
      </c>
      <c r="G121" s="245" t="s">
        <v>186</v>
      </c>
      <c r="H121" s="246">
        <v>1</v>
      </c>
      <c r="I121" s="247"/>
      <c r="J121" s="248">
        <f>ROUND(I121*H121,2)</f>
        <v>0</v>
      </c>
      <c r="K121" s="244" t="s">
        <v>154</v>
      </c>
      <c r="L121" s="43"/>
      <c r="M121" s="249" t="s">
        <v>1</v>
      </c>
      <c r="N121" s="250" t="s">
        <v>40</v>
      </c>
      <c r="O121" s="90"/>
      <c r="P121" s="233">
        <f>O121*H121</f>
        <v>0</v>
      </c>
      <c r="Q121" s="233">
        <v>0</v>
      </c>
      <c r="R121" s="233">
        <f>Q121*H121</f>
        <v>0</v>
      </c>
      <c r="S121" s="233">
        <v>0</v>
      </c>
      <c r="T121" s="23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5" t="s">
        <v>156</v>
      </c>
      <c r="AT121" s="235" t="s">
        <v>190</v>
      </c>
      <c r="AU121" s="235" t="s">
        <v>75</v>
      </c>
      <c r="AY121" s="16" t="s">
        <v>148</v>
      </c>
      <c r="BE121" s="236">
        <f>IF(N121="základní",J121,0)</f>
        <v>0</v>
      </c>
      <c r="BF121" s="236">
        <f>IF(N121="snížená",J121,0)</f>
        <v>0</v>
      </c>
      <c r="BG121" s="236">
        <f>IF(N121="zákl. přenesená",J121,0)</f>
        <v>0</v>
      </c>
      <c r="BH121" s="236">
        <f>IF(N121="sníž. přenesená",J121,0)</f>
        <v>0</v>
      </c>
      <c r="BI121" s="236">
        <f>IF(N121="nulová",J121,0)</f>
        <v>0</v>
      </c>
      <c r="BJ121" s="16" t="s">
        <v>82</v>
      </c>
      <c r="BK121" s="236">
        <f>ROUND(I121*H121,2)</f>
        <v>0</v>
      </c>
      <c r="BL121" s="16" t="s">
        <v>156</v>
      </c>
      <c r="BM121" s="235" t="s">
        <v>1071</v>
      </c>
    </row>
    <row r="122" s="2" customFormat="1">
      <c r="A122" s="37"/>
      <c r="B122" s="38"/>
      <c r="C122" s="39"/>
      <c r="D122" s="237" t="s">
        <v>158</v>
      </c>
      <c r="E122" s="39"/>
      <c r="F122" s="238" t="s">
        <v>1070</v>
      </c>
      <c r="G122" s="39"/>
      <c r="H122" s="39"/>
      <c r="I122" s="239"/>
      <c r="J122" s="39"/>
      <c r="K122" s="39"/>
      <c r="L122" s="43"/>
      <c r="M122" s="240"/>
      <c r="N122" s="241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158</v>
      </c>
      <c r="AU122" s="16" t="s">
        <v>75</v>
      </c>
    </row>
    <row r="123" s="2" customFormat="1" ht="24.15" customHeight="1">
      <c r="A123" s="37"/>
      <c r="B123" s="38"/>
      <c r="C123" s="242" t="s">
        <v>530</v>
      </c>
      <c r="D123" s="242" t="s">
        <v>190</v>
      </c>
      <c r="E123" s="243" t="s">
        <v>1072</v>
      </c>
      <c r="F123" s="244" t="s">
        <v>1073</v>
      </c>
      <c r="G123" s="245" t="s">
        <v>153</v>
      </c>
      <c r="H123" s="246">
        <v>12300</v>
      </c>
      <c r="I123" s="247"/>
      <c r="J123" s="248">
        <f>ROUND(I123*H123,2)</f>
        <v>0</v>
      </c>
      <c r="K123" s="244" t="s">
        <v>154</v>
      </c>
      <c r="L123" s="43"/>
      <c r="M123" s="249" t="s">
        <v>1</v>
      </c>
      <c r="N123" s="250" t="s">
        <v>40</v>
      </c>
      <c r="O123" s="90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5" t="s">
        <v>156</v>
      </c>
      <c r="AT123" s="235" t="s">
        <v>190</v>
      </c>
      <c r="AU123" s="235" t="s">
        <v>75</v>
      </c>
      <c r="AY123" s="16" t="s">
        <v>148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6" t="s">
        <v>82</v>
      </c>
      <c r="BK123" s="236">
        <f>ROUND(I123*H123,2)</f>
        <v>0</v>
      </c>
      <c r="BL123" s="16" t="s">
        <v>156</v>
      </c>
      <c r="BM123" s="235" t="s">
        <v>1074</v>
      </c>
    </row>
    <row r="124" s="2" customFormat="1">
      <c r="A124" s="37"/>
      <c r="B124" s="38"/>
      <c r="C124" s="39"/>
      <c r="D124" s="237" t="s">
        <v>158</v>
      </c>
      <c r="E124" s="39"/>
      <c r="F124" s="238" t="s">
        <v>1073</v>
      </c>
      <c r="G124" s="39"/>
      <c r="H124" s="39"/>
      <c r="I124" s="239"/>
      <c r="J124" s="39"/>
      <c r="K124" s="39"/>
      <c r="L124" s="43"/>
      <c r="M124" s="240"/>
      <c r="N124" s="241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158</v>
      </c>
      <c r="AU124" s="16" t="s">
        <v>75</v>
      </c>
    </row>
    <row r="125" s="2" customFormat="1" ht="16.5" customHeight="1">
      <c r="A125" s="37"/>
      <c r="B125" s="38"/>
      <c r="C125" s="242" t="s">
        <v>483</v>
      </c>
      <c r="D125" s="242" t="s">
        <v>190</v>
      </c>
      <c r="E125" s="243" t="s">
        <v>1075</v>
      </c>
      <c r="F125" s="244" t="s">
        <v>1076</v>
      </c>
      <c r="G125" s="245" t="s">
        <v>780</v>
      </c>
      <c r="H125" s="246">
        <v>14.300000000000001</v>
      </c>
      <c r="I125" s="247"/>
      <c r="J125" s="248">
        <f>ROUND(I125*H125,2)</f>
        <v>0</v>
      </c>
      <c r="K125" s="244" t="s">
        <v>154</v>
      </c>
      <c r="L125" s="43"/>
      <c r="M125" s="249" t="s">
        <v>1</v>
      </c>
      <c r="N125" s="250" t="s">
        <v>40</v>
      </c>
      <c r="O125" s="90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5" t="s">
        <v>156</v>
      </c>
      <c r="AT125" s="235" t="s">
        <v>190</v>
      </c>
      <c r="AU125" s="235" t="s">
        <v>75</v>
      </c>
      <c r="AY125" s="16" t="s">
        <v>148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6" t="s">
        <v>82</v>
      </c>
      <c r="BK125" s="236">
        <f>ROUND(I125*H125,2)</f>
        <v>0</v>
      </c>
      <c r="BL125" s="16" t="s">
        <v>156</v>
      </c>
      <c r="BM125" s="235" t="s">
        <v>823</v>
      </c>
    </row>
    <row r="126" s="2" customFormat="1">
      <c r="A126" s="37"/>
      <c r="B126" s="38"/>
      <c r="C126" s="39"/>
      <c r="D126" s="237" t="s">
        <v>158</v>
      </c>
      <c r="E126" s="39"/>
      <c r="F126" s="238" t="s">
        <v>1076</v>
      </c>
      <c r="G126" s="39"/>
      <c r="H126" s="39"/>
      <c r="I126" s="239"/>
      <c r="J126" s="39"/>
      <c r="K126" s="39"/>
      <c r="L126" s="43"/>
      <c r="M126" s="240"/>
      <c r="N126" s="241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158</v>
      </c>
      <c r="AU126" s="16" t="s">
        <v>75</v>
      </c>
    </row>
    <row r="127" s="2" customFormat="1" ht="37.8" customHeight="1">
      <c r="A127" s="37"/>
      <c r="B127" s="38"/>
      <c r="C127" s="223" t="s">
        <v>316</v>
      </c>
      <c r="D127" s="223" t="s">
        <v>150</v>
      </c>
      <c r="E127" s="224" t="s">
        <v>1077</v>
      </c>
      <c r="F127" s="225" t="s">
        <v>1078</v>
      </c>
      <c r="G127" s="226" t="s">
        <v>186</v>
      </c>
      <c r="H127" s="227">
        <v>21</v>
      </c>
      <c r="I127" s="228"/>
      <c r="J127" s="229">
        <f>ROUND(I127*H127,2)</f>
        <v>0</v>
      </c>
      <c r="K127" s="225" t="s">
        <v>154</v>
      </c>
      <c r="L127" s="230"/>
      <c r="M127" s="231" t="s">
        <v>1</v>
      </c>
      <c r="N127" s="232" t="s">
        <v>40</v>
      </c>
      <c r="O127" s="90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5" t="s">
        <v>155</v>
      </c>
      <c r="AT127" s="235" t="s">
        <v>150</v>
      </c>
      <c r="AU127" s="235" t="s">
        <v>75</v>
      </c>
      <c r="AY127" s="16" t="s">
        <v>148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6" t="s">
        <v>82</v>
      </c>
      <c r="BK127" s="236">
        <f>ROUND(I127*H127,2)</f>
        <v>0</v>
      </c>
      <c r="BL127" s="16" t="s">
        <v>156</v>
      </c>
      <c r="BM127" s="235" t="s">
        <v>1079</v>
      </c>
    </row>
    <row r="128" s="2" customFormat="1">
      <c r="A128" s="37"/>
      <c r="B128" s="38"/>
      <c r="C128" s="39"/>
      <c r="D128" s="237" t="s">
        <v>158</v>
      </c>
      <c r="E128" s="39"/>
      <c r="F128" s="238" t="s">
        <v>1078</v>
      </c>
      <c r="G128" s="39"/>
      <c r="H128" s="39"/>
      <c r="I128" s="239"/>
      <c r="J128" s="39"/>
      <c r="K128" s="39"/>
      <c r="L128" s="43"/>
      <c r="M128" s="240"/>
      <c r="N128" s="241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158</v>
      </c>
      <c r="AU128" s="16" t="s">
        <v>75</v>
      </c>
    </row>
    <row r="129" s="2" customFormat="1" ht="24.15" customHeight="1">
      <c r="A129" s="37"/>
      <c r="B129" s="38"/>
      <c r="C129" s="242" t="s">
        <v>488</v>
      </c>
      <c r="D129" s="242" t="s">
        <v>190</v>
      </c>
      <c r="E129" s="243" t="s">
        <v>1080</v>
      </c>
      <c r="F129" s="244" t="s">
        <v>1081</v>
      </c>
      <c r="G129" s="245" t="s">
        <v>186</v>
      </c>
      <c r="H129" s="246">
        <v>21</v>
      </c>
      <c r="I129" s="247"/>
      <c r="J129" s="248">
        <f>ROUND(I129*H129,2)</f>
        <v>0</v>
      </c>
      <c r="K129" s="244" t="s">
        <v>154</v>
      </c>
      <c r="L129" s="43"/>
      <c r="M129" s="249" t="s">
        <v>1</v>
      </c>
      <c r="N129" s="250" t="s">
        <v>40</v>
      </c>
      <c r="O129" s="90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5" t="s">
        <v>156</v>
      </c>
      <c r="AT129" s="235" t="s">
        <v>190</v>
      </c>
      <c r="AU129" s="235" t="s">
        <v>75</v>
      </c>
      <c r="AY129" s="16" t="s">
        <v>148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6" t="s">
        <v>82</v>
      </c>
      <c r="BK129" s="236">
        <f>ROUND(I129*H129,2)</f>
        <v>0</v>
      </c>
      <c r="BL129" s="16" t="s">
        <v>156</v>
      </c>
      <c r="BM129" s="235" t="s">
        <v>1082</v>
      </c>
    </row>
    <row r="130" s="2" customFormat="1">
      <c r="A130" s="37"/>
      <c r="B130" s="38"/>
      <c r="C130" s="39"/>
      <c r="D130" s="237" t="s">
        <v>158</v>
      </c>
      <c r="E130" s="39"/>
      <c r="F130" s="238" t="s">
        <v>1081</v>
      </c>
      <c r="G130" s="39"/>
      <c r="H130" s="39"/>
      <c r="I130" s="239"/>
      <c r="J130" s="39"/>
      <c r="K130" s="39"/>
      <c r="L130" s="43"/>
      <c r="M130" s="240"/>
      <c r="N130" s="241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158</v>
      </c>
      <c r="AU130" s="16" t="s">
        <v>75</v>
      </c>
    </row>
    <row r="131" s="2" customFormat="1" ht="33" customHeight="1">
      <c r="A131" s="37"/>
      <c r="B131" s="38"/>
      <c r="C131" s="223" t="s">
        <v>155</v>
      </c>
      <c r="D131" s="223" t="s">
        <v>150</v>
      </c>
      <c r="E131" s="224" t="s">
        <v>1083</v>
      </c>
      <c r="F131" s="225" t="s">
        <v>1084</v>
      </c>
      <c r="G131" s="226" t="s">
        <v>186</v>
      </c>
      <c r="H131" s="227">
        <v>6</v>
      </c>
      <c r="I131" s="228"/>
      <c r="J131" s="229">
        <f>ROUND(I131*H131,2)</f>
        <v>0</v>
      </c>
      <c r="K131" s="225" t="s">
        <v>154</v>
      </c>
      <c r="L131" s="230"/>
      <c r="M131" s="231" t="s">
        <v>1</v>
      </c>
      <c r="N131" s="232" t="s">
        <v>40</v>
      </c>
      <c r="O131" s="90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5" t="s">
        <v>155</v>
      </c>
      <c r="AT131" s="235" t="s">
        <v>150</v>
      </c>
      <c r="AU131" s="235" t="s">
        <v>75</v>
      </c>
      <c r="AY131" s="16" t="s">
        <v>148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6" t="s">
        <v>82</v>
      </c>
      <c r="BK131" s="236">
        <f>ROUND(I131*H131,2)</f>
        <v>0</v>
      </c>
      <c r="BL131" s="16" t="s">
        <v>156</v>
      </c>
      <c r="BM131" s="235" t="s">
        <v>1085</v>
      </c>
    </row>
    <row r="132" s="2" customFormat="1">
      <c r="A132" s="37"/>
      <c r="B132" s="38"/>
      <c r="C132" s="39"/>
      <c r="D132" s="237" t="s">
        <v>158</v>
      </c>
      <c r="E132" s="39"/>
      <c r="F132" s="238" t="s">
        <v>1084</v>
      </c>
      <c r="G132" s="39"/>
      <c r="H132" s="39"/>
      <c r="I132" s="239"/>
      <c r="J132" s="39"/>
      <c r="K132" s="39"/>
      <c r="L132" s="43"/>
      <c r="M132" s="240"/>
      <c r="N132" s="241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158</v>
      </c>
      <c r="AU132" s="16" t="s">
        <v>75</v>
      </c>
    </row>
    <row r="133" s="2" customFormat="1" ht="24.15" customHeight="1">
      <c r="A133" s="37"/>
      <c r="B133" s="38"/>
      <c r="C133" s="242" t="s">
        <v>366</v>
      </c>
      <c r="D133" s="242" t="s">
        <v>190</v>
      </c>
      <c r="E133" s="243" t="s">
        <v>1086</v>
      </c>
      <c r="F133" s="244" t="s">
        <v>1087</v>
      </c>
      <c r="G133" s="245" t="s">
        <v>186</v>
      </c>
      <c r="H133" s="246">
        <v>6</v>
      </c>
      <c r="I133" s="247"/>
      <c r="J133" s="248">
        <f>ROUND(I133*H133,2)</f>
        <v>0</v>
      </c>
      <c r="K133" s="244" t="s">
        <v>154</v>
      </c>
      <c r="L133" s="43"/>
      <c r="M133" s="249" t="s">
        <v>1</v>
      </c>
      <c r="N133" s="250" t="s">
        <v>40</v>
      </c>
      <c r="O133" s="90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5" t="s">
        <v>156</v>
      </c>
      <c r="AT133" s="235" t="s">
        <v>190</v>
      </c>
      <c r="AU133" s="235" t="s">
        <v>75</v>
      </c>
      <c r="AY133" s="16" t="s">
        <v>148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6" t="s">
        <v>82</v>
      </c>
      <c r="BK133" s="236">
        <f>ROUND(I133*H133,2)</f>
        <v>0</v>
      </c>
      <c r="BL133" s="16" t="s">
        <v>156</v>
      </c>
      <c r="BM133" s="235" t="s">
        <v>1088</v>
      </c>
    </row>
    <row r="134" s="2" customFormat="1">
      <c r="A134" s="37"/>
      <c r="B134" s="38"/>
      <c r="C134" s="39"/>
      <c r="D134" s="237" t="s">
        <v>158</v>
      </c>
      <c r="E134" s="39"/>
      <c r="F134" s="238" t="s">
        <v>1087</v>
      </c>
      <c r="G134" s="39"/>
      <c r="H134" s="39"/>
      <c r="I134" s="239"/>
      <c r="J134" s="39"/>
      <c r="K134" s="39"/>
      <c r="L134" s="43"/>
      <c r="M134" s="240"/>
      <c r="N134" s="241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158</v>
      </c>
      <c r="AU134" s="16" t="s">
        <v>75</v>
      </c>
    </row>
    <row r="135" s="2" customFormat="1" ht="24.15" customHeight="1">
      <c r="A135" s="37"/>
      <c r="B135" s="38"/>
      <c r="C135" s="223" t="s">
        <v>823</v>
      </c>
      <c r="D135" s="223" t="s">
        <v>150</v>
      </c>
      <c r="E135" s="224" t="s">
        <v>1089</v>
      </c>
      <c r="F135" s="225" t="s">
        <v>1090</v>
      </c>
      <c r="G135" s="226" t="s">
        <v>153</v>
      </c>
      <c r="H135" s="227">
        <v>55</v>
      </c>
      <c r="I135" s="228"/>
      <c r="J135" s="229">
        <f>ROUND(I135*H135,2)</f>
        <v>0</v>
      </c>
      <c r="K135" s="225" t="s">
        <v>154</v>
      </c>
      <c r="L135" s="230"/>
      <c r="M135" s="231" t="s">
        <v>1</v>
      </c>
      <c r="N135" s="232" t="s">
        <v>40</v>
      </c>
      <c r="O135" s="90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5" t="s">
        <v>155</v>
      </c>
      <c r="AT135" s="235" t="s">
        <v>150</v>
      </c>
      <c r="AU135" s="235" t="s">
        <v>75</v>
      </c>
      <c r="AY135" s="16" t="s">
        <v>148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6" t="s">
        <v>82</v>
      </c>
      <c r="BK135" s="236">
        <f>ROUND(I135*H135,2)</f>
        <v>0</v>
      </c>
      <c r="BL135" s="16" t="s">
        <v>156</v>
      </c>
      <c r="BM135" s="235" t="s">
        <v>1091</v>
      </c>
    </row>
    <row r="136" s="2" customFormat="1">
      <c r="A136" s="37"/>
      <c r="B136" s="38"/>
      <c r="C136" s="39"/>
      <c r="D136" s="237" t="s">
        <v>158</v>
      </c>
      <c r="E136" s="39"/>
      <c r="F136" s="238" t="s">
        <v>1090</v>
      </c>
      <c r="G136" s="39"/>
      <c r="H136" s="39"/>
      <c r="I136" s="239"/>
      <c r="J136" s="39"/>
      <c r="K136" s="39"/>
      <c r="L136" s="43"/>
      <c r="M136" s="240"/>
      <c r="N136" s="241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158</v>
      </c>
      <c r="AU136" s="16" t="s">
        <v>75</v>
      </c>
    </row>
    <row r="137" s="2" customFormat="1" ht="16.5" customHeight="1">
      <c r="A137" s="37"/>
      <c r="B137" s="38"/>
      <c r="C137" s="242" t="s">
        <v>374</v>
      </c>
      <c r="D137" s="242" t="s">
        <v>190</v>
      </c>
      <c r="E137" s="243" t="s">
        <v>1092</v>
      </c>
      <c r="F137" s="244" t="s">
        <v>1093</v>
      </c>
      <c r="G137" s="245" t="s">
        <v>153</v>
      </c>
      <c r="H137" s="246">
        <v>165</v>
      </c>
      <c r="I137" s="247"/>
      <c r="J137" s="248">
        <f>ROUND(I137*H137,2)</f>
        <v>0</v>
      </c>
      <c r="K137" s="244" t="s">
        <v>154</v>
      </c>
      <c r="L137" s="43"/>
      <c r="M137" s="249" t="s">
        <v>1</v>
      </c>
      <c r="N137" s="250" t="s">
        <v>40</v>
      </c>
      <c r="O137" s="90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5" t="s">
        <v>156</v>
      </c>
      <c r="AT137" s="235" t="s">
        <v>190</v>
      </c>
      <c r="AU137" s="235" t="s">
        <v>75</v>
      </c>
      <c r="AY137" s="16" t="s">
        <v>148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6" t="s">
        <v>82</v>
      </c>
      <c r="BK137" s="236">
        <f>ROUND(I137*H137,2)</f>
        <v>0</v>
      </c>
      <c r="BL137" s="16" t="s">
        <v>156</v>
      </c>
      <c r="BM137" s="235" t="s">
        <v>1094</v>
      </c>
    </row>
    <row r="138" s="2" customFormat="1">
      <c r="A138" s="37"/>
      <c r="B138" s="38"/>
      <c r="C138" s="39"/>
      <c r="D138" s="237" t="s">
        <v>158</v>
      </c>
      <c r="E138" s="39"/>
      <c r="F138" s="238" t="s">
        <v>1093</v>
      </c>
      <c r="G138" s="39"/>
      <c r="H138" s="39"/>
      <c r="I138" s="239"/>
      <c r="J138" s="39"/>
      <c r="K138" s="39"/>
      <c r="L138" s="43"/>
      <c r="M138" s="240"/>
      <c r="N138" s="241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158</v>
      </c>
      <c r="AU138" s="16" t="s">
        <v>75</v>
      </c>
    </row>
    <row r="139" s="2" customFormat="1" ht="16.5" customHeight="1">
      <c r="A139" s="37"/>
      <c r="B139" s="38"/>
      <c r="C139" s="242" t="s">
        <v>378</v>
      </c>
      <c r="D139" s="242" t="s">
        <v>190</v>
      </c>
      <c r="E139" s="243" t="s">
        <v>298</v>
      </c>
      <c r="F139" s="244" t="s">
        <v>1095</v>
      </c>
      <c r="G139" s="245" t="s">
        <v>153</v>
      </c>
      <c r="H139" s="246">
        <v>4500</v>
      </c>
      <c r="I139" s="247"/>
      <c r="J139" s="248">
        <f>ROUND(I139*H139,2)</f>
        <v>0</v>
      </c>
      <c r="K139" s="244" t="s">
        <v>154</v>
      </c>
      <c r="L139" s="43"/>
      <c r="M139" s="249" t="s">
        <v>1</v>
      </c>
      <c r="N139" s="250" t="s">
        <v>40</v>
      </c>
      <c r="O139" s="90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5" t="s">
        <v>156</v>
      </c>
      <c r="AT139" s="235" t="s">
        <v>190</v>
      </c>
      <c r="AU139" s="235" t="s">
        <v>75</v>
      </c>
      <c r="AY139" s="16" t="s">
        <v>148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6" t="s">
        <v>82</v>
      </c>
      <c r="BK139" s="236">
        <f>ROUND(I139*H139,2)</f>
        <v>0</v>
      </c>
      <c r="BL139" s="16" t="s">
        <v>156</v>
      </c>
      <c r="BM139" s="235" t="s">
        <v>441</v>
      </c>
    </row>
    <row r="140" s="2" customFormat="1">
      <c r="A140" s="37"/>
      <c r="B140" s="38"/>
      <c r="C140" s="39"/>
      <c r="D140" s="237" t="s">
        <v>158</v>
      </c>
      <c r="E140" s="39"/>
      <c r="F140" s="238" t="s">
        <v>1095</v>
      </c>
      <c r="G140" s="39"/>
      <c r="H140" s="39"/>
      <c r="I140" s="239"/>
      <c r="J140" s="39"/>
      <c r="K140" s="39"/>
      <c r="L140" s="43"/>
      <c r="M140" s="240"/>
      <c r="N140" s="241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158</v>
      </c>
      <c r="AU140" s="16" t="s">
        <v>75</v>
      </c>
    </row>
    <row r="141" s="2" customFormat="1" ht="33" customHeight="1">
      <c r="A141" s="37"/>
      <c r="B141" s="38"/>
      <c r="C141" s="223" t="s">
        <v>394</v>
      </c>
      <c r="D141" s="223" t="s">
        <v>150</v>
      </c>
      <c r="E141" s="224" t="s">
        <v>1096</v>
      </c>
      <c r="F141" s="225" t="s">
        <v>1097</v>
      </c>
      <c r="G141" s="226" t="s">
        <v>153</v>
      </c>
      <c r="H141" s="227">
        <v>4500</v>
      </c>
      <c r="I141" s="228"/>
      <c r="J141" s="229">
        <f>ROUND(I141*H141,2)</f>
        <v>0</v>
      </c>
      <c r="K141" s="225" t="s">
        <v>154</v>
      </c>
      <c r="L141" s="230"/>
      <c r="M141" s="231" t="s">
        <v>1</v>
      </c>
      <c r="N141" s="232" t="s">
        <v>40</v>
      </c>
      <c r="O141" s="90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5" t="s">
        <v>155</v>
      </c>
      <c r="AT141" s="235" t="s">
        <v>150</v>
      </c>
      <c r="AU141" s="235" t="s">
        <v>75</v>
      </c>
      <c r="AY141" s="16" t="s">
        <v>148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6" t="s">
        <v>82</v>
      </c>
      <c r="BK141" s="236">
        <f>ROUND(I141*H141,2)</f>
        <v>0</v>
      </c>
      <c r="BL141" s="16" t="s">
        <v>156</v>
      </c>
      <c r="BM141" s="235" t="s">
        <v>1098</v>
      </c>
    </row>
    <row r="142" s="2" customFormat="1">
      <c r="A142" s="37"/>
      <c r="B142" s="38"/>
      <c r="C142" s="39"/>
      <c r="D142" s="237" t="s">
        <v>158</v>
      </c>
      <c r="E142" s="39"/>
      <c r="F142" s="238" t="s">
        <v>1097</v>
      </c>
      <c r="G142" s="39"/>
      <c r="H142" s="39"/>
      <c r="I142" s="239"/>
      <c r="J142" s="39"/>
      <c r="K142" s="39"/>
      <c r="L142" s="43"/>
      <c r="M142" s="240"/>
      <c r="N142" s="241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158</v>
      </c>
      <c r="AU142" s="16" t="s">
        <v>75</v>
      </c>
    </row>
    <row r="143" s="2" customFormat="1" ht="24.15" customHeight="1">
      <c r="A143" s="37"/>
      <c r="B143" s="38"/>
      <c r="C143" s="223" t="s">
        <v>398</v>
      </c>
      <c r="D143" s="223" t="s">
        <v>150</v>
      </c>
      <c r="E143" s="224" t="s">
        <v>1099</v>
      </c>
      <c r="F143" s="225" t="s">
        <v>1100</v>
      </c>
      <c r="G143" s="226" t="s">
        <v>186</v>
      </c>
      <c r="H143" s="227">
        <v>25</v>
      </c>
      <c r="I143" s="228"/>
      <c r="J143" s="229">
        <f>ROUND(I143*H143,2)</f>
        <v>0</v>
      </c>
      <c r="K143" s="225" t="s">
        <v>154</v>
      </c>
      <c r="L143" s="230"/>
      <c r="M143" s="231" t="s">
        <v>1</v>
      </c>
      <c r="N143" s="232" t="s">
        <v>40</v>
      </c>
      <c r="O143" s="90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5" t="s">
        <v>155</v>
      </c>
      <c r="AT143" s="235" t="s">
        <v>150</v>
      </c>
      <c r="AU143" s="235" t="s">
        <v>75</v>
      </c>
      <c r="AY143" s="16" t="s">
        <v>148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6" t="s">
        <v>82</v>
      </c>
      <c r="BK143" s="236">
        <f>ROUND(I143*H143,2)</f>
        <v>0</v>
      </c>
      <c r="BL143" s="16" t="s">
        <v>156</v>
      </c>
      <c r="BM143" s="235" t="s">
        <v>1101</v>
      </c>
    </row>
    <row r="144" s="2" customFormat="1">
      <c r="A144" s="37"/>
      <c r="B144" s="38"/>
      <c r="C144" s="39"/>
      <c r="D144" s="237" t="s">
        <v>158</v>
      </c>
      <c r="E144" s="39"/>
      <c r="F144" s="238" t="s">
        <v>1100</v>
      </c>
      <c r="G144" s="39"/>
      <c r="H144" s="39"/>
      <c r="I144" s="239"/>
      <c r="J144" s="39"/>
      <c r="K144" s="39"/>
      <c r="L144" s="43"/>
      <c r="M144" s="240"/>
      <c r="N144" s="241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158</v>
      </c>
      <c r="AU144" s="16" t="s">
        <v>75</v>
      </c>
    </row>
    <row r="145" s="2" customFormat="1" ht="16.5" customHeight="1">
      <c r="A145" s="37"/>
      <c r="B145" s="38"/>
      <c r="C145" s="242" t="s">
        <v>8</v>
      </c>
      <c r="D145" s="242" t="s">
        <v>190</v>
      </c>
      <c r="E145" s="243" t="s">
        <v>1102</v>
      </c>
      <c r="F145" s="244" t="s">
        <v>260</v>
      </c>
      <c r="G145" s="245" t="s">
        <v>186</v>
      </c>
      <c r="H145" s="246">
        <v>25</v>
      </c>
      <c r="I145" s="247"/>
      <c r="J145" s="248">
        <f>ROUND(I145*H145,2)</f>
        <v>0</v>
      </c>
      <c r="K145" s="244" t="s">
        <v>154</v>
      </c>
      <c r="L145" s="43"/>
      <c r="M145" s="249" t="s">
        <v>1</v>
      </c>
      <c r="N145" s="250" t="s">
        <v>40</v>
      </c>
      <c r="O145" s="90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5" t="s">
        <v>156</v>
      </c>
      <c r="AT145" s="235" t="s">
        <v>190</v>
      </c>
      <c r="AU145" s="235" t="s">
        <v>75</v>
      </c>
      <c r="AY145" s="16" t="s">
        <v>148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6" t="s">
        <v>82</v>
      </c>
      <c r="BK145" s="236">
        <f>ROUND(I145*H145,2)</f>
        <v>0</v>
      </c>
      <c r="BL145" s="16" t="s">
        <v>156</v>
      </c>
      <c r="BM145" s="235" t="s">
        <v>470</v>
      </c>
    </row>
    <row r="146" s="2" customFormat="1">
      <c r="A146" s="37"/>
      <c r="B146" s="38"/>
      <c r="C146" s="39"/>
      <c r="D146" s="237" t="s">
        <v>158</v>
      </c>
      <c r="E146" s="39"/>
      <c r="F146" s="238" t="s">
        <v>260</v>
      </c>
      <c r="G146" s="39"/>
      <c r="H146" s="39"/>
      <c r="I146" s="239"/>
      <c r="J146" s="39"/>
      <c r="K146" s="39"/>
      <c r="L146" s="43"/>
      <c r="M146" s="240"/>
      <c r="N146" s="241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158</v>
      </c>
      <c r="AU146" s="16" t="s">
        <v>75</v>
      </c>
    </row>
    <row r="147" s="2" customFormat="1" ht="16.5" customHeight="1">
      <c r="A147" s="37"/>
      <c r="B147" s="38"/>
      <c r="C147" s="223" t="s">
        <v>410</v>
      </c>
      <c r="D147" s="223" t="s">
        <v>150</v>
      </c>
      <c r="E147" s="224" t="s">
        <v>1103</v>
      </c>
      <c r="F147" s="225" t="s">
        <v>1104</v>
      </c>
      <c r="G147" s="226" t="s">
        <v>153</v>
      </c>
      <c r="H147" s="227">
        <v>4930</v>
      </c>
      <c r="I147" s="228"/>
      <c r="J147" s="229">
        <f>ROUND(I147*H147,2)</f>
        <v>0</v>
      </c>
      <c r="K147" s="225" t="s">
        <v>154</v>
      </c>
      <c r="L147" s="230"/>
      <c r="M147" s="231" t="s">
        <v>1</v>
      </c>
      <c r="N147" s="232" t="s">
        <v>40</v>
      </c>
      <c r="O147" s="90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5" t="s">
        <v>155</v>
      </c>
      <c r="AT147" s="235" t="s">
        <v>150</v>
      </c>
      <c r="AU147" s="235" t="s">
        <v>75</v>
      </c>
      <c r="AY147" s="16" t="s">
        <v>148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6" t="s">
        <v>82</v>
      </c>
      <c r="BK147" s="236">
        <f>ROUND(I147*H147,2)</f>
        <v>0</v>
      </c>
      <c r="BL147" s="16" t="s">
        <v>156</v>
      </c>
      <c r="BM147" s="235" t="s">
        <v>1105</v>
      </c>
    </row>
    <row r="148" s="2" customFormat="1">
      <c r="A148" s="37"/>
      <c r="B148" s="38"/>
      <c r="C148" s="39"/>
      <c r="D148" s="237" t="s">
        <v>158</v>
      </c>
      <c r="E148" s="39"/>
      <c r="F148" s="238" t="s">
        <v>1104</v>
      </c>
      <c r="G148" s="39"/>
      <c r="H148" s="39"/>
      <c r="I148" s="239"/>
      <c r="J148" s="39"/>
      <c r="K148" s="39"/>
      <c r="L148" s="43"/>
      <c r="M148" s="240"/>
      <c r="N148" s="241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75</v>
      </c>
    </row>
    <row r="149" s="2" customFormat="1" ht="24.15" customHeight="1">
      <c r="A149" s="37"/>
      <c r="B149" s="38"/>
      <c r="C149" s="242" t="s">
        <v>414</v>
      </c>
      <c r="D149" s="242" t="s">
        <v>190</v>
      </c>
      <c r="E149" s="243" t="s">
        <v>1106</v>
      </c>
      <c r="F149" s="244" t="s">
        <v>1107</v>
      </c>
      <c r="G149" s="245" t="s">
        <v>153</v>
      </c>
      <c r="H149" s="246">
        <v>4930</v>
      </c>
      <c r="I149" s="247"/>
      <c r="J149" s="248">
        <f>ROUND(I149*H149,2)</f>
        <v>0</v>
      </c>
      <c r="K149" s="244" t="s">
        <v>154</v>
      </c>
      <c r="L149" s="43"/>
      <c r="M149" s="249" t="s">
        <v>1</v>
      </c>
      <c r="N149" s="250" t="s">
        <v>40</v>
      </c>
      <c r="O149" s="90"/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5" t="s">
        <v>156</v>
      </c>
      <c r="AT149" s="235" t="s">
        <v>190</v>
      </c>
      <c r="AU149" s="235" t="s">
        <v>75</v>
      </c>
      <c r="AY149" s="16" t="s">
        <v>148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6" t="s">
        <v>82</v>
      </c>
      <c r="BK149" s="236">
        <f>ROUND(I149*H149,2)</f>
        <v>0</v>
      </c>
      <c r="BL149" s="16" t="s">
        <v>156</v>
      </c>
      <c r="BM149" s="235" t="s">
        <v>1108</v>
      </c>
    </row>
    <row r="150" s="2" customFormat="1">
      <c r="A150" s="37"/>
      <c r="B150" s="38"/>
      <c r="C150" s="39"/>
      <c r="D150" s="237" t="s">
        <v>158</v>
      </c>
      <c r="E150" s="39"/>
      <c r="F150" s="238" t="s">
        <v>1109</v>
      </c>
      <c r="G150" s="39"/>
      <c r="H150" s="39"/>
      <c r="I150" s="239"/>
      <c r="J150" s="39"/>
      <c r="K150" s="39"/>
      <c r="L150" s="43"/>
      <c r="M150" s="240"/>
      <c r="N150" s="241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158</v>
      </c>
      <c r="AU150" s="16" t="s">
        <v>75</v>
      </c>
    </row>
    <row r="151" s="2" customFormat="1" ht="16.5" customHeight="1">
      <c r="A151" s="37"/>
      <c r="B151" s="38"/>
      <c r="C151" s="242" t="s">
        <v>418</v>
      </c>
      <c r="D151" s="242" t="s">
        <v>190</v>
      </c>
      <c r="E151" s="243" t="s">
        <v>1110</v>
      </c>
      <c r="F151" s="244" t="s">
        <v>1111</v>
      </c>
      <c r="G151" s="245" t="s">
        <v>153</v>
      </c>
      <c r="H151" s="246">
        <v>20</v>
      </c>
      <c r="I151" s="247"/>
      <c r="J151" s="248">
        <f>ROUND(I151*H151,2)</f>
        <v>0</v>
      </c>
      <c r="K151" s="244" t="s">
        <v>154</v>
      </c>
      <c r="L151" s="43"/>
      <c r="M151" s="249" t="s">
        <v>1</v>
      </c>
      <c r="N151" s="250" t="s">
        <v>40</v>
      </c>
      <c r="O151" s="90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5" t="s">
        <v>156</v>
      </c>
      <c r="AT151" s="235" t="s">
        <v>190</v>
      </c>
      <c r="AU151" s="235" t="s">
        <v>75</v>
      </c>
      <c r="AY151" s="16" t="s">
        <v>148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6" t="s">
        <v>82</v>
      </c>
      <c r="BK151" s="236">
        <f>ROUND(I151*H151,2)</f>
        <v>0</v>
      </c>
      <c r="BL151" s="16" t="s">
        <v>156</v>
      </c>
      <c r="BM151" s="235" t="s">
        <v>957</v>
      </c>
    </row>
    <row r="152" s="2" customFormat="1">
      <c r="A152" s="37"/>
      <c r="B152" s="38"/>
      <c r="C152" s="39"/>
      <c r="D152" s="237" t="s">
        <v>158</v>
      </c>
      <c r="E152" s="39"/>
      <c r="F152" s="238" t="s">
        <v>1111</v>
      </c>
      <c r="G152" s="39"/>
      <c r="H152" s="39"/>
      <c r="I152" s="239"/>
      <c r="J152" s="39"/>
      <c r="K152" s="39"/>
      <c r="L152" s="43"/>
      <c r="M152" s="240"/>
      <c r="N152" s="241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75</v>
      </c>
    </row>
    <row r="153" s="2" customFormat="1" ht="49.05" customHeight="1">
      <c r="A153" s="37"/>
      <c r="B153" s="38"/>
      <c r="C153" s="223" t="s">
        <v>562</v>
      </c>
      <c r="D153" s="223" t="s">
        <v>150</v>
      </c>
      <c r="E153" s="224" t="s">
        <v>215</v>
      </c>
      <c r="F153" s="225" t="s">
        <v>216</v>
      </c>
      <c r="G153" s="226" t="s">
        <v>186</v>
      </c>
      <c r="H153" s="227">
        <v>13</v>
      </c>
      <c r="I153" s="228"/>
      <c r="J153" s="229">
        <f>ROUND(I153*H153,2)</f>
        <v>0</v>
      </c>
      <c r="K153" s="225" t="s">
        <v>154</v>
      </c>
      <c r="L153" s="230"/>
      <c r="M153" s="231" t="s">
        <v>1</v>
      </c>
      <c r="N153" s="232" t="s">
        <v>40</v>
      </c>
      <c r="O153" s="90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5" t="s">
        <v>155</v>
      </c>
      <c r="AT153" s="235" t="s">
        <v>150</v>
      </c>
      <c r="AU153" s="235" t="s">
        <v>75</v>
      </c>
      <c r="AY153" s="16" t="s">
        <v>148</v>
      </c>
      <c r="BE153" s="236">
        <f>IF(N153="základní",J153,0)</f>
        <v>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6" t="s">
        <v>82</v>
      </c>
      <c r="BK153" s="236">
        <f>ROUND(I153*H153,2)</f>
        <v>0</v>
      </c>
      <c r="BL153" s="16" t="s">
        <v>156</v>
      </c>
      <c r="BM153" s="235" t="s">
        <v>1112</v>
      </c>
    </row>
    <row r="154" s="2" customFormat="1">
      <c r="A154" s="37"/>
      <c r="B154" s="38"/>
      <c r="C154" s="39"/>
      <c r="D154" s="237" t="s">
        <v>158</v>
      </c>
      <c r="E154" s="39"/>
      <c r="F154" s="238" t="s">
        <v>216</v>
      </c>
      <c r="G154" s="39"/>
      <c r="H154" s="39"/>
      <c r="I154" s="239"/>
      <c r="J154" s="39"/>
      <c r="K154" s="39"/>
      <c r="L154" s="43"/>
      <c r="M154" s="240"/>
      <c r="N154" s="241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158</v>
      </c>
      <c r="AU154" s="16" t="s">
        <v>75</v>
      </c>
    </row>
    <row r="155" s="2" customFormat="1" ht="33" customHeight="1">
      <c r="A155" s="37"/>
      <c r="B155" s="38"/>
      <c r="C155" s="242" t="s">
        <v>433</v>
      </c>
      <c r="D155" s="242" t="s">
        <v>190</v>
      </c>
      <c r="E155" s="243" t="s">
        <v>1113</v>
      </c>
      <c r="F155" s="244" t="s">
        <v>1114</v>
      </c>
      <c r="G155" s="245" t="s">
        <v>186</v>
      </c>
      <c r="H155" s="246">
        <v>13</v>
      </c>
      <c r="I155" s="247"/>
      <c r="J155" s="248">
        <f>ROUND(I155*H155,2)</f>
        <v>0</v>
      </c>
      <c r="K155" s="244" t="s">
        <v>154</v>
      </c>
      <c r="L155" s="43"/>
      <c r="M155" s="249" t="s">
        <v>1</v>
      </c>
      <c r="N155" s="250" t="s">
        <v>40</v>
      </c>
      <c r="O155" s="90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5" t="s">
        <v>156</v>
      </c>
      <c r="AT155" s="235" t="s">
        <v>190</v>
      </c>
      <c r="AU155" s="235" t="s">
        <v>75</v>
      </c>
      <c r="AY155" s="16" t="s">
        <v>148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6" t="s">
        <v>82</v>
      </c>
      <c r="BK155" s="236">
        <f>ROUND(I155*H155,2)</f>
        <v>0</v>
      </c>
      <c r="BL155" s="16" t="s">
        <v>156</v>
      </c>
      <c r="BM155" s="235" t="s">
        <v>1115</v>
      </c>
    </row>
    <row r="156" s="2" customFormat="1">
      <c r="A156" s="37"/>
      <c r="B156" s="38"/>
      <c r="C156" s="39"/>
      <c r="D156" s="237" t="s">
        <v>158</v>
      </c>
      <c r="E156" s="39"/>
      <c r="F156" s="238" t="s">
        <v>1116</v>
      </c>
      <c r="G156" s="39"/>
      <c r="H156" s="39"/>
      <c r="I156" s="239"/>
      <c r="J156" s="39"/>
      <c r="K156" s="39"/>
      <c r="L156" s="43"/>
      <c r="M156" s="240"/>
      <c r="N156" s="241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158</v>
      </c>
      <c r="AU156" s="16" t="s">
        <v>75</v>
      </c>
    </row>
    <row r="157" s="2" customFormat="1" ht="24.15" customHeight="1">
      <c r="A157" s="37"/>
      <c r="B157" s="38"/>
      <c r="C157" s="242" t="s">
        <v>422</v>
      </c>
      <c r="D157" s="242" t="s">
        <v>190</v>
      </c>
      <c r="E157" s="243" t="s">
        <v>1117</v>
      </c>
      <c r="F157" s="244" t="s">
        <v>1118</v>
      </c>
      <c r="G157" s="245" t="s">
        <v>186</v>
      </c>
      <c r="H157" s="246">
        <v>160</v>
      </c>
      <c r="I157" s="247"/>
      <c r="J157" s="248">
        <f>ROUND(I157*H157,2)</f>
        <v>0</v>
      </c>
      <c r="K157" s="244" t="s">
        <v>154</v>
      </c>
      <c r="L157" s="43"/>
      <c r="M157" s="249" t="s">
        <v>1</v>
      </c>
      <c r="N157" s="250" t="s">
        <v>40</v>
      </c>
      <c r="O157" s="90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5" t="s">
        <v>156</v>
      </c>
      <c r="AT157" s="235" t="s">
        <v>190</v>
      </c>
      <c r="AU157" s="235" t="s">
        <v>75</v>
      </c>
      <c r="AY157" s="16" t="s">
        <v>148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6" t="s">
        <v>82</v>
      </c>
      <c r="BK157" s="236">
        <f>ROUND(I157*H157,2)</f>
        <v>0</v>
      </c>
      <c r="BL157" s="16" t="s">
        <v>156</v>
      </c>
      <c r="BM157" s="235" t="s">
        <v>944</v>
      </c>
    </row>
    <row r="158" s="2" customFormat="1">
      <c r="A158" s="37"/>
      <c r="B158" s="38"/>
      <c r="C158" s="39"/>
      <c r="D158" s="237" t="s">
        <v>158</v>
      </c>
      <c r="E158" s="39"/>
      <c r="F158" s="238" t="s">
        <v>1118</v>
      </c>
      <c r="G158" s="39"/>
      <c r="H158" s="39"/>
      <c r="I158" s="239"/>
      <c r="J158" s="39"/>
      <c r="K158" s="39"/>
      <c r="L158" s="43"/>
      <c r="M158" s="240"/>
      <c r="N158" s="241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158</v>
      </c>
      <c r="AU158" s="16" t="s">
        <v>75</v>
      </c>
    </row>
    <row r="159" s="2" customFormat="1" ht="16.5" customHeight="1">
      <c r="A159" s="37"/>
      <c r="B159" s="38"/>
      <c r="C159" s="242" t="s">
        <v>426</v>
      </c>
      <c r="D159" s="242" t="s">
        <v>190</v>
      </c>
      <c r="E159" s="243" t="s">
        <v>1119</v>
      </c>
      <c r="F159" s="244" t="s">
        <v>1120</v>
      </c>
      <c r="G159" s="245" t="s">
        <v>186</v>
      </c>
      <c r="H159" s="246">
        <v>4</v>
      </c>
      <c r="I159" s="247"/>
      <c r="J159" s="248">
        <f>ROUND(I159*H159,2)</f>
        <v>0</v>
      </c>
      <c r="K159" s="244" t="s">
        <v>154</v>
      </c>
      <c r="L159" s="43"/>
      <c r="M159" s="249" t="s">
        <v>1</v>
      </c>
      <c r="N159" s="250" t="s">
        <v>40</v>
      </c>
      <c r="O159" s="90"/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5" t="s">
        <v>156</v>
      </c>
      <c r="AT159" s="235" t="s">
        <v>190</v>
      </c>
      <c r="AU159" s="235" t="s">
        <v>75</v>
      </c>
      <c r="AY159" s="16" t="s">
        <v>148</v>
      </c>
      <c r="BE159" s="236">
        <f>IF(N159="základní",J159,0)</f>
        <v>0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6" t="s">
        <v>82</v>
      </c>
      <c r="BK159" s="236">
        <f>ROUND(I159*H159,2)</f>
        <v>0</v>
      </c>
      <c r="BL159" s="16" t="s">
        <v>156</v>
      </c>
      <c r="BM159" s="235" t="s">
        <v>952</v>
      </c>
    </row>
    <row r="160" s="2" customFormat="1">
      <c r="A160" s="37"/>
      <c r="B160" s="38"/>
      <c r="C160" s="39"/>
      <c r="D160" s="237" t="s">
        <v>158</v>
      </c>
      <c r="E160" s="39"/>
      <c r="F160" s="238" t="s">
        <v>1120</v>
      </c>
      <c r="G160" s="39"/>
      <c r="H160" s="39"/>
      <c r="I160" s="239"/>
      <c r="J160" s="39"/>
      <c r="K160" s="39"/>
      <c r="L160" s="43"/>
      <c r="M160" s="240"/>
      <c r="N160" s="241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158</v>
      </c>
      <c r="AU160" s="16" t="s">
        <v>75</v>
      </c>
    </row>
    <row r="161" s="2" customFormat="1" ht="24.15" customHeight="1">
      <c r="A161" s="37"/>
      <c r="B161" s="38"/>
      <c r="C161" s="223" t="s">
        <v>7</v>
      </c>
      <c r="D161" s="223" t="s">
        <v>150</v>
      </c>
      <c r="E161" s="224" t="s">
        <v>1121</v>
      </c>
      <c r="F161" s="225" t="s">
        <v>1122</v>
      </c>
      <c r="G161" s="226" t="s">
        <v>153</v>
      </c>
      <c r="H161" s="227">
        <v>4500</v>
      </c>
      <c r="I161" s="228"/>
      <c r="J161" s="229">
        <f>ROUND(I161*H161,2)</f>
        <v>0</v>
      </c>
      <c r="K161" s="225" t="s">
        <v>154</v>
      </c>
      <c r="L161" s="230"/>
      <c r="M161" s="231" t="s">
        <v>1</v>
      </c>
      <c r="N161" s="232" t="s">
        <v>40</v>
      </c>
      <c r="O161" s="90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5" t="s">
        <v>155</v>
      </c>
      <c r="AT161" s="235" t="s">
        <v>150</v>
      </c>
      <c r="AU161" s="235" t="s">
        <v>75</v>
      </c>
      <c r="AY161" s="16" t="s">
        <v>148</v>
      </c>
      <c r="BE161" s="236">
        <f>IF(N161="základní",J161,0)</f>
        <v>0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6" t="s">
        <v>82</v>
      </c>
      <c r="BK161" s="236">
        <f>ROUND(I161*H161,2)</f>
        <v>0</v>
      </c>
      <c r="BL161" s="16" t="s">
        <v>156</v>
      </c>
      <c r="BM161" s="235" t="s">
        <v>1123</v>
      </c>
    </row>
    <row r="162" s="2" customFormat="1">
      <c r="A162" s="37"/>
      <c r="B162" s="38"/>
      <c r="C162" s="39"/>
      <c r="D162" s="237" t="s">
        <v>158</v>
      </c>
      <c r="E162" s="39"/>
      <c r="F162" s="238" t="s">
        <v>1122</v>
      </c>
      <c r="G162" s="39"/>
      <c r="H162" s="39"/>
      <c r="I162" s="239"/>
      <c r="J162" s="39"/>
      <c r="K162" s="39"/>
      <c r="L162" s="43"/>
      <c r="M162" s="240"/>
      <c r="N162" s="241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158</v>
      </c>
      <c r="AU162" s="16" t="s">
        <v>75</v>
      </c>
    </row>
    <row r="163" s="2" customFormat="1" ht="24.15" customHeight="1">
      <c r="A163" s="37"/>
      <c r="B163" s="38"/>
      <c r="C163" s="223" t="s">
        <v>538</v>
      </c>
      <c r="D163" s="223" t="s">
        <v>150</v>
      </c>
      <c r="E163" s="224" t="s">
        <v>1124</v>
      </c>
      <c r="F163" s="225" t="s">
        <v>1125</v>
      </c>
      <c r="G163" s="226" t="s">
        <v>186</v>
      </c>
      <c r="H163" s="227">
        <v>2250</v>
      </c>
      <c r="I163" s="228"/>
      <c r="J163" s="229">
        <f>ROUND(I163*H163,2)</f>
        <v>0</v>
      </c>
      <c r="K163" s="225" t="s">
        <v>154</v>
      </c>
      <c r="L163" s="230"/>
      <c r="M163" s="231" t="s">
        <v>1</v>
      </c>
      <c r="N163" s="232" t="s">
        <v>40</v>
      </c>
      <c r="O163" s="90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5" t="s">
        <v>155</v>
      </c>
      <c r="AT163" s="235" t="s">
        <v>150</v>
      </c>
      <c r="AU163" s="235" t="s">
        <v>75</v>
      </c>
      <c r="AY163" s="16" t="s">
        <v>148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6" t="s">
        <v>82</v>
      </c>
      <c r="BK163" s="236">
        <f>ROUND(I163*H163,2)</f>
        <v>0</v>
      </c>
      <c r="BL163" s="16" t="s">
        <v>156</v>
      </c>
      <c r="BM163" s="235" t="s">
        <v>1126</v>
      </c>
    </row>
    <row r="164" s="2" customFormat="1">
      <c r="A164" s="37"/>
      <c r="B164" s="38"/>
      <c r="C164" s="39"/>
      <c r="D164" s="237" t="s">
        <v>158</v>
      </c>
      <c r="E164" s="39"/>
      <c r="F164" s="238" t="s">
        <v>1125</v>
      </c>
      <c r="G164" s="39"/>
      <c r="H164" s="39"/>
      <c r="I164" s="239"/>
      <c r="J164" s="39"/>
      <c r="K164" s="39"/>
      <c r="L164" s="43"/>
      <c r="M164" s="240"/>
      <c r="N164" s="241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75</v>
      </c>
    </row>
    <row r="165" s="2" customFormat="1" ht="24.15" customHeight="1">
      <c r="A165" s="37"/>
      <c r="B165" s="38"/>
      <c r="C165" s="223" t="s">
        <v>641</v>
      </c>
      <c r="D165" s="223" t="s">
        <v>150</v>
      </c>
      <c r="E165" s="224" t="s">
        <v>266</v>
      </c>
      <c r="F165" s="225" t="s">
        <v>267</v>
      </c>
      <c r="G165" s="226" t="s">
        <v>186</v>
      </c>
      <c r="H165" s="227">
        <v>220</v>
      </c>
      <c r="I165" s="228"/>
      <c r="J165" s="229">
        <f>ROUND(I165*H165,2)</f>
        <v>0</v>
      </c>
      <c r="K165" s="225" t="s">
        <v>154</v>
      </c>
      <c r="L165" s="230"/>
      <c r="M165" s="231" t="s">
        <v>1</v>
      </c>
      <c r="N165" s="232" t="s">
        <v>40</v>
      </c>
      <c r="O165" s="90"/>
      <c r="P165" s="233">
        <f>O165*H165</f>
        <v>0</v>
      </c>
      <c r="Q165" s="233">
        <v>0</v>
      </c>
      <c r="R165" s="233">
        <f>Q165*H165</f>
        <v>0</v>
      </c>
      <c r="S165" s="233">
        <v>0</v>
      </c>
      <c r="T165" s="23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5" t="s">
        <v>155</v>
      </c>
      <c r="AT165" s="235" t="s">
        <v>150</v>
      </c>
      <c r="AU165" s="235" t="s">
        <v>75</v>
      </c>
      <c r="AY165" s="16" t="s">
        <v>148</v>
      </c>
      <c r="BE165" s="236">
        <f>IF(N165="základní",J165,0)</f>
        <v>0</v>
      </c>
      <c r="BF165" s="236">
        <f>IF(N165="snížená",J165,0)</f>
        <v>0</v>
      </c>
      <c r="BG165" s="236">
        <f>IF(N165="zákl. přenesená",J165,0)</f>
        <v>0</v>
      </c>
      <c r="BH165" s="236">
        <f>IF(N165="sníž. přenesená",J165,0)</f>
        <v>0</v>
      </c>
      <c r="BI165" s="236">
        <f>IF(N165="nulová",J165,0)</f>
        <v>0</v>
      </c>
      <c r="BJ165" s="16" t="s">
        <v>82</v>
      </c>
      <c r="BK165" s="236">
        <f>ROUND(I165*H165,2)</f>
        <v>0</v>
      </c>
      <c r="BL165" s="16" t="s">
        <v>156</v>
      </c>
      <c r="BM165" s="235" t="s">
        <v>1127</v>
      </c>
    </row>
    <row r="166" s="2" customFormat="1">
      <c r="A166" s="37"/>
      <c r="B166" s="38"/>
      <c r="C166" s="39"/>
      <c r="D166" s="237" t="s">
        <v>158</v>
      </c>
      <c r="E166" s="39"/>
      <c r="F166" s="238" t="s">
        <v>267</v>
      </c>
      <c r="G166" s="39"/>
      <c r="H166" s="39"/>
      <c r="I166" s="239"/>
      <c r="J166" s="39"/>
      <c r="K166" s="39"/>
      <c r="L166" s="43"/>
      <c r="M166" s="240"/>
      <c r="N166" s="241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158</v>
      </c>
      <c r="AU166" s="16" t="s">
        <v>75</v>
      </c>
    </row>
    <row r="167" s="2" customFormat="1" ht="49.05" customHeight="1">
      <c r="A167" s="37"/>
      <c r="B167" s="38"/>
      <c r="C167" s="223" t="s">
        <v>437</v>
      </c>
      <c r="D167" s="223" t="s">
        <v>150</v>
      </c>
      <c r="E167" s="224" t="s">
        <v>1128</v>
      </c>
      <c r="F167" s="225" t="s">
        <v>1129</v>
      </c>
      <c r="G167" s="226" t="s">
        <v>186</v>
      </c>
      <c r="H167" s="227">
        <v>2</v>
      </c>
      <c r="I167" s="228"/>
      <c r="J167" s="229">
        <f>ROUND(I167*H167,2)</f>
        <v>0</v>
      </c>
      <c r="K167" s="225" t="s">
        <v>154</v>
      </c>
      <c r="L167" s="230"/>
      <c r="M167" s="231" t="s">
        <v>1</v>
      </c>
      <c r="N167" s="232" t="s">
        <v>40</v>
      </c>
      <c r="O167" s="90"/>
      <c r="P167" s="233">
        <f>O167*H167</f>
        <v>0</v>
      </c>
      <c r="Q167" s="233">
        <v>0</v>
      </c>
      <c r="R167" s="233">
        <f>Q167*H167</f>
        <v>0</v>
      </c>
      <c r="S167" s="233">
        <v>0</v>
      </c>
      <c r="T167" s="23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5" t="s">
        <v>155</v>
      </c>
      <c r="AT167" s="235" t="s">
        <v>150</v>
      </c>
      <c r="AU167" s="235" t="s">
        <v>75</v>
      </c>
      <c r="AY167" s="16" t="s">
        <v>148</v>
      </c>
      <c r="BE167" s="236">
        <f>IF(N167="základní",J167,0)</f>
        <v>0</v>
      </c>
      <c r="BF167" s="236">
        <f>IF(N167="snížená",J167,0)</f>
        <v>0</v>
      </c>
      <c r="BG167" s="236">
        <f>IF(N167="zákl. přenesená",J167,0)</f>
        <v>0</v>
      </c>
      <c r="BH167" s="236">
        <f>IF(N167="sníž. přenesená",J167,0)</f>
        <v>0</v>
      </c>
      <c r="BI167" s="236">
        <f>IF(N167="nulová",J167,0)</f>
        <v>0</v>
      </c>
      <c r="BJ167" s="16" t="s">
        <v>82</v>
      </c>
      <c r="BK167" s="236">
        <f>ROUND(I167*H167,2)</f>
        <v>0</v>
      </c>
      <c r="BL167" s="16" t="s">
        <v>156</v>
      </c>
      <c r="BM167" s="235" t="s">
        <v>1130</v>
      </c>
    </row>
    <row r="168" s="2" customFormat="1">
      <c r="A168" s="37"/>
      <c r="B168" s="38"/>
      <c r="C168" s="39"/>
      <c r="D168" s="237" t="s">
        <v>158</v>
      </c>
      <c r="E168" s="39"/>
      <c r="F168" s="238" t="s">
        <v>1129</v>
      </c>
      <c r="G168" s="39"/>
      <c r="H168" s="39"/>
      <c r="I168" s="239"/>
      <c r="J168" s="39"/>
      <c r="K168" s="39"/>
      <c r="L168" s="43"/>
      <c r="M168" s="240"/>
      <c r="N168" s="241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158</v>
      </c>
      <c r="AU168" s="16" t="s">
        <v>75</v>
      </c>
    </row>
    <row r="169" s="2" customFormat="1" ht="16.5" customHeight="1">
      <c r="A169" s="37"/>
      <c r="B169" s="38"/>
      <c r="C169" s="242" t="s">
        <v>441</v>
      </c>
      <c r="D169" s="242" t="s">
        <v>190</v>
      </c>
      <c r="E169" s="243" t="s">
        <v>1131</v>
      </c>
      <c r="F169" s="244" t="s">
        <v>1132</v>
      </c>
      <c r="G169" s="245" t="s">
        <v>186</v>
      </c>
      <c r="H169" s="246">
        <v>4</v>
      </c>
      <c r="I169" s="247"/>
      <c r="J169" s="248">
        <f>ROUND(I169*H169,2)</f>
        <v>0</v>
      </c>
      <c r="K169" s="244" t="s">
        <v>154</v>
      </c>
      <c r="L169" s="43"/>
      <c r="M169" s="249" t="s">
        <v>1</v>
      </c>
      <c r="N169" s="250" t="s">
        <v>40</v>
      </c>
      <c r="O169" s="90"/>
      <c r="P169" s="233">
        <f>O169*H169</f>
        <v>0</v>
      </c>
      <c r="Q169" s="233">
        <v>0</v>
      </c>
      <c r="R169" s="233">
        <f>Q169*H169</f>
        <v>0</v>
      </c>
      <c r="S169" s="233">
        <v>0</v>
      </c>
      <c r="T169" s="23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5" t="s">
        <v>156</v>
      </c>
      <c r="AT169" s="235" t="s">
        <v>190</v>
      </c>
      <c r="AU169" s="235" t="s">
        <v>75</v>
      </c>
      <c r="AY169" s="16" t="s">
        <v>148</v>
      </c>
      <c r="BE169" s="236">
        <f>IF(N169="základní",J169,0)</f>
        <v>0</v>
      </c>
      <c r="BF169" s="236">
        <f>IF(N169="snížená",J169,0)</f>
        <v>0</v>
      </c>
      <c r="BG169" s="236">
        <f>IF(N169="zákl. přenesená",J169,0)</f>
        <v>0</v>
      </c>
      <c r="BH169" s="236">
        <f>IF(N169="sníž. přenesená",J169,0)</f>
        <v>0</v>
      </c>
      <c r="BI169" s="236">
        <f>IF(N169="nulová",J169,0)</f>
        <v>0</v>
      </c>
      <c r="BJ169" s="16" t="s">
        <v>82</v>
      </c>
      <c r="BK169" s="236">
        <f>ROUND(I169*H169,2)</f>
        <v>0</v>
      </c>
      <c r="BL169" s="16" t="s">
        <v>156</v>
      </c>
      <c r="BM169" s="235" t="s">
        <v>878</v>
      </c>
    </row>
    <row r="170" s="2" customFormat="1">
      <c r="A170" s="37"/>
      <c r="B170" s="38"/>
      <c r="C170" s="39"/>
      <c r="D170" s="237" t="s">
        <v>158</v>
      </c>
      <c r="E170" s="39"/>
      <c r="F170" s="238" t="s">
        <v>1132</v>
      </c>
      <c r="G170" s="39"/>
      <c r="H170" s="39"/>
      <c r="I170" s="239"/>
      <c r="J170" s="39"/>
      <c r="K170" s="39"/>
      <c r="L170" s="43"/>
      <c r="M170" s="240"/>
      <c r="N170" s="241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158</v>
      </c>
      <c r="AU170" s="16" t="s">
        <v>75</v>
      </c>
    </row>
    <row r="171" s="2" customFormat="1" ht="24.15" customHeight="1">
      <c r="A171" s="37"/>
      <c r="B171" s="38"/>
      <c r="C171" s="223" t="s">
        <v>449</v>
      </c>
      <c r="D171" s="223" t="s">
        <v>150</v>
      </c>
      <c r="E171" s="224" t="s">
        <v>1133</v>
      </c>
      <c r="F171" s="225" t="s">
        <v>1134</v>
      </c>
      <c r="G171" s="226" t="s">
        <v>186</v>
      </c>
      <c r="H171" s="227">
        <v>2</v>
      </c>
      <c r="I171" s="228"/>
      <c r="J171" s="229">
        <f>ROUND(I171*H171,2)</f>
        <v>0</v>
      </c>
      <c r="K171" s="225" t="s">
        <v>154</v>
      </c>
      <c r="L171" s="230"/>
      <c r="M171" s="231" t="s">
        <v>1</v>
      </c>
      <c r="N171" s="232" t="s">
        <v>40</v>
      </c>
      <c r="O171" s="90"/>
      <c r="P171" s="233">
        <f>O171*H171</f>
        <v>0</v>
      </c>
      <c r="Q171" s="233">
        <v>0</v>
      </c>
      <c r="R171" s="233">
        <f>Q171*H171</f>
        <v>0</v>
      </c>
      <c r="S171" s="233">
        <v>0</v>
      </c>
      <c r="T171" s="23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5" t="s">
        <v>155</v>
      </c>
      <c r="AT171" s="235" t="s">
        <v>150</v>
      </c>
      <c r="AU171" s="235" t="s">
        <v>75</v>
      </c>
      <c r="AY171" s="16" t="s">
        <v>148</v>
      </c>
      <c r="BE171" s="236">
        <f>IF(N171="základní",J171,0)</f>
        <v>0</v>
      </c>
      <c r="BF171" s="236">
        <f>IF(N171="snížená",J171,0)</f>
        <v>0</v>
      </c>
      <c r="BG171" s="236">
        <f>IF(N171="zákl. přenesená",J171,0)</f>
        <v>0</v>
      </c>
      <c r="BH171" s="236">
        <f>IF(N171="sníž. přenesená",J171,0)</f>
        <v>0</v>
      </c>
      <c r="BI171" s="236">
        <f>IF(N171="nulová",J171,0)</f>
        <v>0</v>
      </c>
      <c r="BJ171" s="16" t="s">
        <v>82</v>
      </c>
      <c r="BK171" s="236">
        <f>ROUND(I171*H171,2)</f>
        <v>0</v>
      </c>
      <c r="BL171" s="16" t="s">
        <v>156</v>
      </c>
      <c r="BM171" s="235" t="s">
        <v>1135</v>
      </c>
    </row>
    <row r="172" s="2" customFormat="1">
      <c r="A172" s="37"/>
      <c r="B172" s="38"/>
      <c r="C172" s="39"/>
      <c r="D172" s="237" t="s">
        <v>158</v>
      </c>
      <c r="E172" s="39"/>
      <c r="F172" s="238" t="s">
        <v>1134</v>
      </c>
      <c r="G172" s="39"/>
      <c r="H172" s="39"/>
      <c r="I172" s="239"/>
      <c r="J172" s="39"/>
      <c r="K172" s="39"/>
      <c r="L172" s="43"/>
      <c r="M172" s="240"/>
      <c r="N172" s="241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75</v>
      </c>
    </row>
    <row r="173" s="2" customFormat="1" ht="16.5" customHeight="1">
      <c r="A173" s="37"/>
      <c r="B173" s="38"/>
      <c r="C173" s="223" t="s">
        <v>453</v>
      </c>
      <c r="D173" s="223" t="s">
        <v>150</v>
      </c>
      <c r="E173" s="224" t="s">
        <v>1136</v>
      </c>
      <c r="F173" s="225" t="s">
        <v>1137</v>
      </c>
      <c r="G173" s="226" t="s">
        <v>186</v>
      </c>
      <c r="H173" s="227">
        <v>2</v>
      </c>
      <c r="I173" s="228"/>
      <c r="J173" s="229">
        <f>ROUND(I173*H173,2)</f>
        <v>0</v>
      </c>
      <c r="K173" s="225" t="s">
        <v>1</v>
      </c>
      <c r="L173" s="230"/>
      <c r="M173" s="231" t="s">
        <v>1</v>
      </c>
      <c r="N173" s="232" t="s">
        <v>40</v>
      </c>
      <c r="O173" s="90"/>
      <c r="P173" s="233">
        <f>O173*H173</f>
        <v>0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5" t="s">
        <v>155</v>
      </c>
      <c r="AT173" s="235" t="s">
        <v>150</v>
      </c>
      <c r="AU173" s="235" t="s">
        <v>75</v>
      </c>
      <c r="AY173" s="16" t="s">
        <v>148</v>
      </c>
      <c r="BE173" s="236">
        <f>IF(N173="základní",J173,0)</f>
        <v>0</v>
      </c>
      <c r="BF173" s="236">
        <f>IF(N173="snížená",J173,0)</f>
        <v>0</v>
      </c>
      <c r="BG173" s="236">
        <f>IF(N173="zákl. přenesená",J173,0)</f>
        <v>0</v>
      </c>
      <c r="BH173" s="236">
        <f>IF(N173="sníž. přenesená",J173,0)</f>
        <v>0</v>
      </c>
      <c r="BI173" s="236">
        <f>IF(N173="nulová",J173,0)</f>
        <v>0</v>
      </c>
      <c r="BJ173" s="16" t="s">
        <v>82</v>
      </c>
      <c r="BK173" s="236">
        <f>ROUND(I173*H173,2)</f>
        <v>0</v>
      </c>
      <c r="BL173" s="16" t="s">
        <v>156</v>
      </c>
      <c r="BM173" s="235" t="s">
        <v>1138</v>
      </c>
    </row>
    <row r="174" s="2" customFormat="1">
      <c r="A174" s="37"/>
      <c r="B174" s="38"/>
      <c r="C174" s="39"/>
      <c r="D174" s="237" t="s">
        <v>158</v>
      </c>
      <c r="E174" s="39"/>
      <c r="F174" s="238" t="s">
        <v>1137</v>
      </c>
      <c r="G174" s="39"/>
      <c r="H174" s="39"/>
      <c r="I174" s="239"/>
      <c r="J174" s="39"/>
      <c r="K174" s="39"/>
      <c r="L174" s="43"/>
      <c r="M174" s="240"/>
      <c r="N174" s="241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158</v>
      </c>
      <c r="AU174" s="16" t="s">
        <v>75</v>
      </c>
    </row>
    <row r="175" s="2" customFormat="1" ht="24.15" customHeight="1">
      <c r="A175" s="37"/>
      <c r="B175" s="38"/>
      <c r="C175" s="242" t="s">
        <v>458</v>
      </c>
      <c r="D175" s="242" t="s">
        <v>190</v>
      </c>
      <c r="E175" s="243" t="s">
        <v>1139</v>
      </c>
      <c r="F175" s="244" t="s">
        <v>1140</v>
      </c>
      <c r="G175" s="245" t="s">
        <v>186</v>
      </c>
      <c r="H175" s="246">
        <v>4</v>
      </c>
      <c r="I175" s="247"/>
      <c r="J175" s="248">
        <f>ROUND(I175*H175,2)</f>
        <v>0</v>
      </c>
      <c r="K175" s="244" t="s">
        <v>154</v>
      </c>
      <c r="L175" s="43"/>
      <c r="M175" s="249" t="s">
        <v>1</v>
      </c>
      <c r="N175" s="250" t="s">
        <v>40</v>
      </c>
      <c r="O175" s="90"/>
      <c r="P175" s="233">
        <f>O175*H175</f>
        <v>0</v>
      </c>
      <c r="Q175" s="233">
        <v>0</v>
      </c>
      <c r="R175" s="233">
        <f>Q175*H175</f>
        <v>0</v>
      </c>
      <c r="S175" s="233">
        <v>0</v>
      </c>
      <c r="T175" s="23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5" t="s">
        <v>156</v>
      </c>
      <c r="AT175" s="235" t="s">
        <v>190</v>
      </c>
      <c r="AU175" s="235" t="s">
        <v>75</v>
      </c>
      <c r="AY175" s="16" t="s">
        <v>148</v>
      </c>
      <c r="BE175" s="236">
        <f>IF(N175="základní",J175,0)</f>
        <v>0</v>
      </c>
      <c r="BF175" s="236">
        <f>IF(N175="snížená",J175,0)</f>
        <v>0</v>
      </c>
      <c r="BG175" s="236">
        <f>IF(N175="zákl. přenesená",J175,0)</f>
        <v>0</v>
      </c>
      <c r="BH175" s="236">
        <f>IF(N175="sníž. přenesená",J175,0)</f>
        <v>0</v>
      </c>
      <c r="BI175" s="236">
        <f>IF(N175="nulová",J175,0)</f>
        <v>0</v>
      </c>
      <c r="BJ175" s="16" t="s">
        <v>82</v>
      </c>
      <c r="BK175" s="236">
        <f>ROUND(I175*H175,2)</f>
        <v>0</v>
      </c>
      <c r="BL175" s="16" t="s">
        <v>156</v>
      </c>
      <c r="BM175" s="235" t="s">
        <v>526</v>
      </c>
    </row>
    <row r="176" s="2" customFormat="1">
      <c r="A176" s="37"/>
      <c r="B176" s="38"/>
      <c r="C176" s="39"/>
      <c r="D176" s="237" t="s">
        <v>158</v>
      </c>
      <c r="E176" s="39"/>
      <c r="F176" s="238" t="s">
        <v>1140</v>
      </c>
      <c r="G176" s="39"/>
      <c r="H176" s="39"/>
      <c r="I176" s="239"/>
      <c r="J176" s="39"/>
      <c r="K176" s="39"/>
      <c r="L176" s="43"/>
      <c r="M176" s="240"/>
      <c r="N176" s="241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158</v>
      </c>
      <c r="AU176" s="16" t="s">
        <v>75</v>
      </c>
    </row>
    <row r="177" s="2" customFormat="1" ht="24.15" customHeight="1">
      <c r="A177" s="37"/>
      <c r="B177" s="38"/>
      <c r="C177" s="242" t="s">
        <v>466</v>
      </c>
      <c r="D177" s="242" t="s">
        <v>190</v>
      </c>
      <c r="E177" s="243" t="s">
        <v>1141</v>
      </c>
      <c r="F177" s="244" t="s">
        <v>1142</v>
      </c>
      <c r="G177" s="245" t="s">
        <v>186</v>
      </c>
      <c r="H177" s="246">
        <v>10</v>
      </c>
      <c r="I177" s="247"/>
      <c r="J177" s="248">
        <f>ROUND(I177*H177,2)</f>
        <v>0</v>
      </c>
      <c r="K177" s="244" t="s">
        <v>154</v>
      </c>
      <c r="L177" s="43"/>
      <c r="M177" s="249" t="s">
        <v>1</v>
      </c>
      <c r="N177" s="250" t="s">
        <v>40</v>
      </c>
      <c r="O177" s="90"/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5" t="s">
        <v>156</v>
      </c>
      <c r="AT177" s="235" t="s">
        <v>190</v>
      </c>
      <c r="AU177" s="235" t="s">
        <v>75</v>
      </c>
      <c r="AY177" s="16" t="s">
        <v>148</v>
      </c>
      <c r="BE177" s="236">
        <f>IF(N177="základní",J177,0)</f>
        <v>0</v>
      </c>
      <c r="BF177" s="236">
        <f>IF(N177="snížená",J177,0)</f>
        <v>0</v>
      </c>
      <c r="BG177" s="236">
        <f>IF(N177="zákl. přenesená",J177,0)</f>
        <v>0</v>
      </c>
      <c r="BH177" s="236">
        <f>IF(N177="sníž. přenesená",J177,0)</f>
        <v>0</v>
      </c>
      <c r="BI177" s="236">
        <f>IF(N177="nulová",J177,0)</f>
        <v>0</v>
      </c>
      <c r="BJ177" s="16" t="s">
        <v>82</v>
      </c>
      <c r="BK177" s="236">
        <f>ROUND(I177*H177,2)</f>
        <v>0</v>
      </c>
      <c r="BL177" s="16" t="s">
        <v>156</v>
      </c>
      <c r="BM177" s="235" t="s">
        <v>534</v>
      </c>
    </row>
    <row r="178" s="2" customFormat="1">
      <c r="A178" s="37"/>
      <c r="B178" s="38"/>
      <c r="C178" s="39"/>
      <c r="D178" s="237" t="s">
        <v>158</v>
      </c>
      <c r="E178" s="39"/>
      <c r="F178" s="238" t="s">
        <v>1142</v>
      </c>
      <c r="G178" s="39"/>
      <c r="H178" s="39"/>
      <c r="I178" s="239"/>
      <c r="J178" s="39"/>
      <c r="K178" s="39"/>
      <c r="L178" s="43"/>
      <c r="M178" s="240"/>
      <c r="N178" s="241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158</v>
      </c>
      <c r="AU178" s="16" t="s">
        <v>75</v>
      </c>
    </row>
    <row r="179" s="2" customFormat="1" ht="37.8" customHeight="1">
      <c r="A179" s="37"/>
      <c r="B179" s="38"/>
      <c r="C179" s="223" t="s">
        <v>470</v>
      </c>
      <c r="D179" s="223" t="s">
        <v>150</v>
      </c>
      <c r="E179" s="224" t="s">
        <v>1143</v>
      </c>
      <c r="F179" s="225" t="s">
        <v>1144</v>
      </c>
      <c r="G179" s="226" t="s">
        <v>186</v>
      </c>
      <c r="H179" s="227">
        <v>4</v>
      </c>
      <c r="I179" s="228"/>
      <c r="J179" s="229">
        <f>ROUND(I179*H179,2)</f>
        <v>0</v>
      </c>
      <c r="K179" s="225" t="s">
        <v>154</v>
      </c>
      <c r="L179" s="230"/>
      <c r="M179" s="231" t="s">
        <v>1</v>
      </c>
      <c r="N179" s="232" t="s">
        <v>40</v>
      </c>
      <c r="O179" s="90"/>
      <c r="P179" s="233">
        <f>O179*H179</f>
        <v>0</v>
      </c>
      <c r="Q179" s="233">
        <v>0</v>
      </c>
      <c r="R179" s="233">
        <f>Q179*H179</f>
        <v>0</v>
      </c>
      <c r="S179" s="233">
        <v>0</v>
      </c>
      <c r="T179" s="23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5" t="s">
        <v>155</v>
      </c>
      <c r="AT179" s="235" t="s">
        <v>150</v>
      </c>
      <c r="AU179" s="235" t="s">
        <v>75</v>
      </c>
      <c r="AY179" s="16" t="s">
        <v>148</v>
      </c>
      <c r="BE179" s="236">
        <f>IF(N179="základní",J179,0)</f>
        <v>0</v>
      </c>
      <c r="BF179" s="236">
        <f>IF(N179="snížená",J179,0)</f>
        <v>0</v>
      </c>
      <c r="BG179" s="236">
        <f>IF(N179="zákl. přenesená",J179,0)</f>
        <v>0</v>
      </c>
      <c r="BH179" s="236">
        <f>IF(N179="sníž. přenesená",J179,0)</f>
        <v>0</v>
      </c>
      <c r="BI179" s="236">
        <f>IF(N179="nulová",J179,0)</f>
        <v>0</v>
      </c>
      <c r="BJ179" s="16" t="s">
        <v>82</v>
      </c>
      <c r="BK179" s="236">
        <f>ROUND(I179*H179,2)</f>
        <v>0</v>
      </c>
      <c r="BL179" s="16" t="s">
        <v>156</v>
      </c>
      <c r="BM179" s="235" t="s">
        <v>1145</v>
      </c>
    </row>
    <row r="180" s="2" customFormat="1">
      <c r="A180" s="37"/>
      <c r="B180" s="38"/>
      <c r="C180" s="39"/>
      <c r="D180" s="237" t="s">
        <v>158</v>
      </c>
      <c r="E180" s="39"/>
      <c r="F180" s="238" t="s">
        <v>1144</v>
      </c>
      <c r="G180" s="39"/>
      <c r="H180" s="39"/>
      <c r="I180" s="239"/>
      <c r="J180" s="39"/>
      <c r="K180" s="39"/>
      <c r="L180" s="43"/>
      <c r="M180" s="240"/>
      <c r="N180" s="241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158</v>
      </c>
      <c r="AU180" s="16" t="s">
        <v>75</v>
      </c>
    </row>
    <row r="181" s="2" customFormat="1" ht="37.8" customHeight="1">
      <c r="A181" s="37"/>
      <c r="B181" s="38"/>
      <c r="C181" s="223" t="s">
        <v>402</v>
      </c>
      <c r="D181" s="223" t="s">
        <v>150</v>
      </c>
      <c r="E181" s="224" t="s">
        <v>1146</v>
      </c>
      <c r="F181" s="225" t="s">
        <v>1147</v>
      </c>
      <c r="G181" s="226" t="s">
        <v>186</v>
      </c>
      <c r="H181" s="227">
        <v>2</v>
      </c>
      <c r="I181" s="228"/>
      <c r="J181" s="229">
        <f>ROUND(I181*H181,2)</f>
        <v>0</v>
      </c>
      <c r="K181" s="225" t="s">
        <v>154</v>
      </c>
      <c r="L181" s="230"/>
      <c r="M181" s="231" t="s">
        <v>1</v>
      </c>
      <c r="N181" s="232" t="s">
        <v>40</v>
      </c>
      <c r="O181" s="90"/>
      <c r="P181" s="233">
        <f>O181*H181</f>
        <v>0</v>
      </c>
      <c r="Q181" s="233">
        <v>0</v>
      </c>
      <c r="R181" s="233">
        <f>Q181*H181</f>
        <v>0</v>
      </c>
      <c r="S181" s="233">
        <v>0</v>
      </c>
      <c r="T181" s="23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5" t="s">
        <v>155</v>
      </c>
      <c r="AT181" s="235" t="s">
        <v>150</v>
      </c>
      <c r="AU181" s="235" t="s">
        <v>75</v>
      </c>
      <c r="AY181" s="16" t="s">
        <v>148</v>
      </c>
      <c r="BE181" s="236">
        <f>IF(N181="základní",J181,0)</f>
        <v>0</v>
      </c>
      <c r="BF181" s="236">
        <f>IF(N181="snížená",J181,0)</f>
        <v>0</v>
      </c>
      <c r="BG181" s="236">
        <f>IF(N181="zákl. přenesená",J181,0)</f>
        <v>0</v>
      </c>
      <c r="BH181" s="236">
        <f>IF(N181="sníž. přenesená",J181,0)</f>
        <v>0</v>
      </c>
      <c r="BI181" s="236">
        <f>IF(N181="nulová",J181,0)</f>
        <v>0</v>
      </c>
      <c r="BJ181" s="16" t="s">
        <v>82</v>
      </c>
      <c r="BK181" s="236">
        <f>ROUND(I181*H181,2)</f>
        <v>0</v>
      </c>
      <c r="BL181" s="16" t="s">
        <v>156</v>
      </c>
      <c r="BM181" s="235" t="s">
        <v>1148</v>
      </c>
    </row>
    <row r="182" s="2" customFormat="1">
      <c r="A182" s="37"/>
      <c r="B182" s="38"/>
      <c r="C182" s="39"/>
      <c r="D182" s="237" t="s">
        <v>158</v>
      </c>
      <c r="E182" s="39"/>
      <c r="F182" s="238" t="s">
        <v>1147</v>
      </c>
      <c r="G182" s="39"/>
      <c r="H182" s="39"/>
      <c r="I182" s="239"/>
      <c r="J182" s="39"/>
      <c r="K182" s="39"/>
      <c r="L182" s="43"/>
      <c r="M182" s="240"/>
      <c r="N182" s="241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158</v>
      </c>
      <c r="AU182" s="16" t="s">
        <v>75</v>
      </c>
    </row>
    <row r="183" s="2" customFormat="1" ht="33" customHeight="1">
      <c r="A183" s="37"/>
      <c r="B183" s="38"/>
      <c r="C183" s="223" t="s">
        <v>959</v>
      </c>
      <c r="D183" s="223" t="s">
        <v>150</v>
      </c>
      <c r="E183" s="224" t="s">
        <v>1149</v>
      </c>
      <c r="F183" s="225" t="s">
        <v>1150</v>
      </c>
      <c r="G183" s="226" t="s">
        <v>186</v>
      </c>
      <c r="H183" s="227">
        <v>10</v>
      </c>
      <c r="I183" s="228"/>
      <c r="J183" s="229">
        <f>ROUND(I183*H183,2)</f>
        <v>0</v>
      </c>
      <c r="K183" s="225" t="s">
        <v>154</v>
      </c>
      <c r="L183" s="230"/>
      <c r="M183" s="231" t="s">
        <v>1</v>
      </c>
      <c r="N183" s="232" t="s">
        <v>40</v>
      </c>
      <c r="O183" s="90"/>
      <c r="P183" s="233">
        <f>O183*H183</f>
        <v>0</v>
      </c>
      <c r="Q183" s="233">
        <v>0</v>
      </c>
      <c r="R183" s="233">
        <f>Q183*H183</f>
        <v>0</v>
      </c>
      <c r="S183" s="233">
        <v>0</v>
      </c>
      <c r="T183" s="23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5" t="s">
        <v>155</v>
      </c>
      <c r="AT183" s="235" t="s">
        <v>150</v>
      </c>
      <c r="AU183" s="235" t="s">
        <v>75</v>
      </c>
      <c r="AY183" s="16" t="s">
        <v>148</v>
      </c>
      <c r="BE183" s="236">
        <f>IF(N183="základní",J183,0)</f>
        <v>0</v>
      </c>
      <c r="BF183" s="236">
        <f>IF(N183="snížená",J183,0)</f>
        <v>0</v>
      </c>
      <c r="BG183" s="236">
        <f>IF(N183="zákl. přenesená",J183,0)</f>
        <v>0</v>
      </c>
      <c r="BH183" s="236">
        <f>IF(N183="sníž. přenesená",J183,0)</f>
        <v>0</v>
      </c>
      <c r="BI183" s="236">
        <f>IF(N183="nulová",J183,0)</f>
        <v>0</v>
      </c>
      <c r="BJ183" s="16" t="s">
        <v>82</v>
      </c>
      <c r="BK183" s="236">
        <f>ROUND(I183*H183,2)</f>
        <v>0</v>
      </c>
      <c r="BL183" s="16" t="s">
        <v>156</v>
      </c>
      <c r="BM183" s="235" t="s">
        <v>1151</v>
      </c>
    </row>
    <row r="184" s="2" customFormat="1">
      <c r="A184" s="37"/>
      <c r="B184" s="38"/>
      <c r="C184" s="39"/>
      <c r="D184" s="237" t="s">
        <v>158</v>
      </c>
      <c r="E184" s="39"/>
      <c r="F184" s="238" t="s">
        <v>1150</v>
      </c>
      <c r="G184" s="39"/>
      <c r="H184" s="39"/>
      <c r="I184" s="239"/>
      <c r="J184" s="39"/>
      <c r="K184" s="39"/>
      <c r="L184" s="43"/>
      <c r="M184" s="240"/>
      <c r="N184" s="241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158</v>
      </c>
      <c r="AU184" s="16" t="s">
        <v>75</v>
      </c>
    </row>
    <row r="185" s="2" customFormat="1" ht="37.8" customHeight="1">
      <c r="A185" s="37"/>
      <c r="B185" s="38"/>
      <c r="C185" s="223" t="s">
        <v>382</v>
      </c>
      <c r="D185" s="223" t="s">
        <v>150</v>
      </c>
      <c r="E185" s="224" t="s">
        <v>1152</v>
      </c>
      <c r="F185" s="225" t="s">
        <v>1153</v>
      </c>
      <c r="G185" s="226" t="s">
        <v>186</v>
      </c>
      <c r="H185" s="227">
        <v>12</v>
      </c>
      <c r="I185" s="228"/>
      <c r="J185" s="229">
        <f>ROUND(I185*H185,2)</f>
        <v>0</v>
      </c>
      <c r="K185" s="225" t="s">
        <v>154</v>
      </c>
      <c r="L185" s="230"/>
      <c r="M185" s="231" t="s">
        <v>1</v>
      </c>
      <c r="N185" s="232" t="s">
        <v>40</v>
      </c>
      <c r="O185" s="90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5" t="s">
        <v>155</v>
      </c>
      <c r="AT185" s="235" t="s">
        <v>150</v>
      </c>
      <c r="AU185" s="235" t="s">
        <v>75</v>
      </c>
      <c r="AY185" s="16" t="s">
        <v>148</v>
      </c>
      <c r="BE185" s="236">
        <f>IF(N185="základní",J185,0)</f>
        <v>0</v>
      </c>
      <c r="BF185" s="236">
        <f>IF(N185="snížená",J185,0)</f>
        <v>0</v>
      </c>
      <c r="BG185" s="236">
        <f>IF(N185="zákl. přenesená",J185,0)</f>
        <v>0</v>
      </c>
      <c r="BH185" s="236">
        <f>IF(N185="sníž. přenesená",J185,0)</f>
        <v>0</v>
      </c>
      <c r="BI185" s="236">
        <f>IF(N185="nulová",J185,0)</f>
        <v>0</v>
      </c>
      <c r="BJ185" s="16" t="s">
        <v>82</v>
      </c>
      <c r="BK185" s="236">
        <f>ROUND(I185*H185,2)</f>
        <v>0</v>
      </c>
      <c r="BL185" s="16" t="s">
        <v>156</v>
      </c>
      <c r="BM185" s="235" t="s">
        <v>1154</v>
      </c>
    </row>
    <row r="186" s="2" customFormat="1">
      <c r="A186" s="37"/>
      <c r="B186" s="38"/>
      <c r="C186" s="39"/>
      <c r="D186" s="237" t="s">
        <v>158</v>
      </c>
      <c r="E186" s="39"/>
      <c r="F186" s="238" t="s">
        <v>1153</v>
      </c>
      <c r="G186" s="39"/>
      <c r="H186" s="39"/>
      <c r="I186" s="239"/>
      <c r="J186" s="39"/>
      <c r="K186" s="39"/>
      <c r="L186" s="43"/>
      <c r="M186" s="240"/>
      <c r="N186" s="241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158</v>
      </c>
      <c r="AU186" s="16" t="s">
        <v>75</v>
      </c>
    </row>
    <row r="187" s="2" customFormat="1" ht="33" customHeight="1">
      <c r="A187" s="37"/>
      <c r="B187" s="38"/>
      <c r="C187" s="223" t="s">
        <v>386</v>
      </c>
      <c r="D187" s="223" t="s">
        <v>150</v>
      </c>
      <c r="E187" s="224" t="s">
        <v>1155</v>
      </c>
      <c r="F187" s="225" t="s">
        <v>1156</v>
      </c>
      <c r="G187" s="226" t="s">
        <v>186</v>
      </c>
      <c r="H187" s="227">
        <v>200</v>
      </c>
      <c r="I187" s="228"/>
      <c r="J187" s="229">
        <f>ROUND(I187*H187,2)</f>
        <v>0</v>
      </c>
      <c r="K187" s="225" t="s">
        <v>154</v>
      </c>
      <c r="L187" s="230"/>
      <c r="M187" s="231" t="s">
        <v>1</v>
      </c>
      <c r="N187" s="232" t="s">
        <v>40</v>
      </c>
      <c r="O187" s="90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5" t="s">
        <v>155</v>
      </c>
      <c r="AT187" s="235" t="s">
        <v>150</v>
      </c>
      <c r="AU187" s="235" t="s">
        <v>75</v>
      </c>
      <c r="AY187" s="16" t="s">
        <v>148</v>
      </c>
      <c r="BE187" s="236">
        <f>IF(N187="základní",J187,0)</f>
        <v>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6" t="s">
        <v>82</v>
      </c>
      <c r="BK187" s="236">
        <f>ROUND(I187*H187,2)</f>
        <v>0</v>
      </c>
      <c r="BL187" s="16" t="s">
        <v>156</v>
      </c>
      <c r="BM187" s="235" t="s">
        <v>1157</v>
      </c>
    </row>
    <row r="188" s="2" customFormat="1">
      <c r="A188" s="37"/>
      <c r="B188" s="38"/>
      <c r="C188" s="39"/>
      <c r="D188" s="237" t="s">
        <v>158</v>
      </c>
      <c r="E188" s="39"/>
      <c r="F188" s="238" t="s">
        <v>1156</v>
      </c>
      <c r="G188" s="39"/>
      <c r="H188" s="39"/>
      <c r="I188" s="239"/>
      <c r="J188" s="39"/>
      <c r="K188" s="39"/>
      <c r="L188" s="43"/>
      <c r="M188" s="240"/>
      <c r="N188" s="241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158</v>
      </c>
      <c r="AU188" s="16" t="s">
        <v>75</v>
      </c>
    </row>
    <row r="189" s="2" customFormat="1" ht="33" customHeight="1">
      <c r="A189" s="37"/>
      <c r="B189" s="38"/>
      <c r="C189" s="223" t="s">
        <v>390</v>
      </c>
      <c r="D189" s="223" t="s">
        <v>150</v>
      </c>
      <c r="E189" s="224" t="s">
        <v>1158</v>
      </c>
      <c r="F189" s="225" t="s">
        <v>1159</v>
      </c>
      <c r="G189" s="226" t="s">
        <v>186</v>
      </c>
      <c r="H189" s="227">
        <v>3</v>
      </c>
      <c r="I189" s="228"/>
      <c r="J189" s="229">
        <f>ROUND(I189*H189,2)</f>
        <v>0</v>
      </c>
      <c r="K189" s="225" t="s">
        <v>154</v>
      </c>
      <c r="L189" s="230"/>
      <c r="M189" s="231" t="s">
        <v>1</v>
      </c>
      <c r="N189" s="232" t="s">
        <v>40</v>
      </c>
      <c r="O189" s="90"/>
      <c r="P189" s="233">
        <f>O189*H189</f>
        <v>0</v>
      </c>
      <c r="Q189" s="233">
        <v>0</v>
      </c>
      <c r="R189" s="233">
        <f>Q189*H189</f>
        <v>0</v>
      </c>
      <c r="S189" s="233">
        <v>0</v>
      </c>
      <c r="T189" s="23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5" t="s">
        <v>155</v>
      </c>
      <c r="AT189" s="235" t="s">
        <v>150</v>
      </c>
      <c r="AU189" s="235" t="s">
        <v>75</v>
      </c>
      <c r="AY189" s="16" t="s">
        <v>148</v>
      </c>
      <c r="BE189" s="236">
        <f>IF(N189="základní",J189,0)</f>
        <v>0</v>
      </c>
      <c r="BF189" s="236">
        <f>IF(N189="snížená",J189,0)</f>
        <v>0</v>
      </c>
      <c r="BG189" s="236">
        <f>IF(N189="zákl. přenesená",J189,0)</f>
        <v>0</v>
      </c>
      <c r="BH189" s="236">
        <f>IF(N189="sníž. přenesená",J189,0)</f>
        <v>0</v>
      </c>
      <c r="BI189" s="236">
        <f>IF(N189="nulová",J189,0)</f>
        <v>0</v>
      </c>
      <c r="BJ189" s="16" t="s">
        <v>82</v>
      </c>
      <c r="BK189" s="236">
        <f>ROUND(I189*H189,2)</f>
        <v>0</v>
      </c>
      <c r="BL189" s="16" t="s">
        <v>156</v>
      </c>
      <c r="BM189" s="235" t="s">
        <v>1160</v>
      </c>
    </row>
    <row r="190" s="2" customFormat="1">
      <c r="A190" s="37"/>
      <c r="B190" s="38"/>
      <c r="C190" s="39"/>
      <c r="D190" s="237" t="s">
        <v>158</v>
      </c>
      <c r="E190" s="39"/>
      <c r="F190" s="238" t="s">
        <v>1159</v>
      </c>
      <c r="G190" s="39"/>
      <c r="H190" s="39"/>
      <c r="I190" s="239"/>
      <c r="J190" s="39"/>
      <c r="K190" s="39"/>
      <c r="L190" s="43"/>
      <c r="M190" s="240"/>
      <c r="N190" s="241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158</v>
      </c>
      <c r="AU190" s="16" t="s">
        <v>75</v>
      </c>
    </row>
    <row r="191" s="2" customFormat="1" ht="33" customHeight="1">
      <c r="A191" s="37"/>
      <c r="B191" s="38"/>
      <c r="C191" s="223" t="s">
        <v>957</v>
      </c>
      <c r="D191" s="223" t="s">
        <v>150</v>
      </c>
      <c r="E191" s="224" t="s">
        <v>1161</v>
      </c>
      <c r="F191" s="225" t="s">
        <v>1162</v>
      </c>
      <c r="G191" s="226" t="s">
        <v>186</v>
      </c>
      <c r="H191" s="227">
        <v>22</v>
      </c>
      <c r="I191" s="228"/>
      <c r="J191" s="229">
        <f>ROUND(I191*H191,2)</f>
        <v>0</v>
      </c>
      <c r="K191" s="225" t="s">
        <v>154</v>
      </c>
      <c r="L191" s="230"/>
      <c r="M191" s="231" t="s">
        <v>1</v>
      </c>
      <c r="N191" s="232" t="s">
        <v>40</v>
      </c>
      <c r="O191" s="90"/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5" t="s">
        <v>155</v>
      </c>
      <c r="AT191" s="235" t="s">
        <v>150</v>
      </c>
      <c r="AU191" s="235" t="s">
        <v>75</v>
      </c>
      <c r="AY191" s="16" t="s">
        <v>148</v>
      </c>
      <c r="BE191" s="236">
        <f>IF(N191="základní",J191,0)</f>
        <v>0</v>
      </c>
      <c r="BF191" s="236">
        <f>IF(N191="snížená",J191,0)</f>
        <v>0</v>
      </c>
      <c r="BG191" s="236">
        <f>IF(N191="zákl. přenesená",J191,0)</f>
        <v>0</v>
      </c>
      <c r="BH191" s="236">
        <f>IF(N191="sníž. přenesená",J191,0)</f>
        <v>0</v>
      </c>
      <c r="BI191" s="236">
        <f>IF(N191="nulová",J191,0)</f>
        <v>0</v>
      </c>
      <c r="BJ191" s="16" t="s">
        <v>82</v>
      </c>
      <c r="BK191" s="236">
        <f>ROUND(I191*H191,2)</f>
        <v>0</v>
      </c>
      <c r="BL191" s="16" t="s">
        <v>156</v>
      </c>
      <c r="BM191" s="235" t="s">
        <v>1163</v>
      </c>
    </row>
    <row r="192" s="2" customFormat="1">
      <c r="A192" s="37"/>
      <c r="B192" s="38"/>
      <c r="C192" s="39"/>
      <c r="D192" s="237" t="s">
        <v>158</v>
      </c>
      <c r="E192" s="39"/>
      <c r="F192" s="238" t="s">
        <v>1162</v>
      </c>
      <c r="G192" s="39"/>
      <c r="H192" s="39"/>
      <c r="I192" s="239"/>
      <c r="J192" s="39"/>
      <c r="K192" s="39"/>
      <c r="L192" s="43"/>
      <c r="M192" s="240"/>
      <c r="N192" s="241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158</v>
      </c>
      <c r="AU192" s="16" t="s">
        <v>75</v>
      </c>
    </row>
    <row r="193" s="2" customFormat="1" ht="16.5" customHeight="1">
      <c r="A193" s="37"/>
      <c r="B193" s="38"/>
      <c r="C193" s="242" t="s">
        <v>940</v>
      </c>
      <c r="D193" s="242" t="s">
        <v>190</v>
      </c>
      <c r="E193" s="243" t="s">
        <v>1164</v>
      </c>
      <c r="F193" s="244" t="s">
        <v>1165</v>
      </c>
      <c r="G193" s="245" t="s">
        <v>186</v>
      </c>
      <c r="H193" s="246">
        <v>13</v>
      </c>
      <c r="I193" s="247"/>
      <c r="J193" s="248">
        <f>ROUND(I193*H193,2)</f>
        <v>0</v>
      </c>
      <c r="K193" s="244" t="s">
        <v>154</v>
      </c>
      <c r="L193" s="43"/>
      <c r="M193" s="249" t="s">
        <v>1</v>
      </c>
      <c r="N193" s="250" t="s">
        <v>40</v>
      </c>
      <c r="O193" s="90"/>
      <c r="P193" s="233">
        <f>O193*H193</f>
        <v>0</v>
      </c>
      <c r="Q193" s="233">
        <v>0</v>
      </c>
      <c r="R193" s="233">
        <f>Q193*H193</f>
        <v>0</v>
      </c>
      <c r="S193" s="233">
        <v>0</v>
      </c>
      <c r="T193" s="23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5" t="s">
        <v>156</v>
      </c>
      <c r="AT193" s="235" t="s">
        <v>190</v>
      </c>
      <c r="AU193" s="235" t="s">
        <v>75</v>
      </c>
      <c r="AY193" s="16" t="s">
        <v>148</v>
      </c>
      <c r="BE193" s="236">
        <f>IF(N193="základní",J193,0)</f>
        <v>0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16" t="s">
        <v>82</v>
      </c>
      <c r="BK193" s="236">
        <f>ROUND(I193*H193,2)</f>
        <v>0</v>
      </c>
      <c r="BL193" s="16" t="s">
        <v>156</v>
      </c>
      <c r="BM193" s="235" t="s">
        <v>608</v>
      </c>
    </row>
    <row r="194" s="2" customFormat="1">
      <c r="A194" s="37"/>
      <c r="B194" s="38"/>
      <c r="C194" s="39"/>
      <c r="D194" s="237" t="s">
        <v>158</v>
      </c>
      <c r="E194" s="39"/>
      <c r="F194" s="238" t="s">
        <v>1165</v>
      </c>
      <c r="G194" s="39"/>
      <c r="H194" s="39"/>
      <c r="I194" s="239"/>
      <c r="J194" s="39"/>
      <c r="K194" s="39"/>
      <c r="L194" s="43"/>
      <c r="M194" s="240"/>
      <c r="N194" s="241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158</v>
      </c>
      <c r="AU194" s="16" t="s">
        <v>75</v>
      </c>
    </row>
    <row r="195" s="2" customFormat="1" ht="37.8" customHeight="1">
      <c r="A195" s="37"/>
      <c r="B195" s="38"/>
      <c r="C195" s="242" t="s">
        <v>944</v>
      </c>
      <c r="D195" s="242" t="s">
        <v>190</v>
      </c>
      <c r="E195" s="243" t="s">
        <v>1166</v>
      </c>
      <c r="F195" s="244" t="s">
        <v>1167</v>
      </c>
      <c r="G195" s="245" t="s">
        <v>186</v>
      </c>
      <c r="H195" s="246">
        <v>4</v>
      </c>
      <c r="I195" s="247"/>
      <c r="J195" s="248">
        <f>ROUND(I195*H195,2)</f>
        <v>0</v>
      </c>
      <c r="K195" s="244" t="s">
        <v>154</v>
      </c>
      <c r="L195" s="43"/>
      <c r="M195" s="249" t="s">
        <v>1</v>
      </c>
      <c r="N195" s="250" t="s">
        <v>40</v>
      </c>
      <c r="O195" s="90"/>
      <c r="P195" s="233">
        <f>O195*H195</f>
        <v>0</v>
      </c>
      <c r="Q195" s="233">
        <v>0</v>
      </c>
      <c r="R195" s="233">
        <f>Q195*H195</f>
        <v>0</v>
      </c>
      <c r="S195" s="233">
        <v>0</v>
      </c>
      <c r="T195" s="23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5" t="s">
        <v>156</v>
      </c>
      <c r="AT195" s="235" t="s">
        <v>190</v>
      </c>
      <c r="AU195" s="235" t="s">
        <v>75</v>
      </c>
      <c r="AY195" s="16" t="s">
        <v>148</v>
      </c>
      <c r="BE195" s="236">
        <f>IF(N195="základní",J195,0)</f>
        <v>0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16" t="s">
        <v>82</v>
      </c>
      <c r="BK195" s="236">
        <f>ROUND(I195*H195,2)</f>
        <v>0</v>
      </c>
      <c r="BL195" s="16" t="s">
        <v>156</v>
      </c>
      <c r="BM195" s="235" t="s">
        <v>616</v>
      </c>
    </row>
    <row r="196" s="2" customFormat="1">
      <c r="A196" s="37"/>
      <c r="B196" s="38"/>
      <c r="C196" s="39"/>
      <c r="D196" s="237" t="s">
        <v>158</v>
      </c>
      <c r="E196" s="39"/>
      <c r="F196" s="238" t="s">
        <v>1167</v>
      </c>
      <c r="G196" s="39"/>
      <c r="H196" s="39"/>
      <c r="I196" s="239"/>
      <c r="J196" s="39"/>
      <c r="K196" s="39"/>
      <c r="L196" s="43"/>
      <c r="M196" s="240"/>
      <c r="N196" s="241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158</v>
      </c>
      <c r="AU196" s="16" t="s">
        <v>75</v>
      </c>
    </row>
    <row r="197" s="2" customFormat="1" ht="21.75" customHeight="1">
      <c r="A197" s="37"/>
      <c r="B197" s="38"/>
      <c r="C197" s="242" t="s">
        <v>323</v>
      </c>
      <c r="D197" s="242" t="s">
        <v>190</v>
      </c>
      <c r="E197" s="243" t="s">
        <v>1168</v>
      </c>
      <c r="F197" s="244" t="s">
        <v>1169</v>
      </c>
      <c r="G197" s="245" t="s">
        <v>186</v>
      </c>
      <c r="H197" s="246">
        <v>4</v>
      </c>
      <c r="I197" s="247"/>
      <c r="J197" s="248">
        <f>ROUND(I197*H197,2)</f>
        <v>0</v>
      </c>
      <c r="K197" s="244" t="s">
        <v>154</v>
      </c>
      <c r="L197" s="43"/>
      <c r="M197" s="249" t="s">
        <v>1</v>
      </c>
      <c r="N197" s="250" t="s">
        <v>40</v>
      </c>
      <c r="O197" s="90"/>
      <c r="P197" s="233">
        <f>O197*H197</f>
        <v>0</v>
      </c>
      <c r="Q197" s="233">
        <v>0</v>
      </c>
      <c r="R197" s="233">
        <f>Q197*H197</f>
        <v>0</v>
      </c>
      <c r="S197" s="233">
        <v>0</v>
      </c>
      <c r="T197" s="23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5" t="s">
        <v>156</v>
      </c>
      <c r="AT197" s="235" t="s">
        <v>190</v>
      </c>
      <c r="AU197" s="235" t="s">
        <v>75</v>
      </c>
      <c r="AY197" s="16" t="s">
        <v>148</v>
      </c>
      <c r="BE197" s="236">
        <f>IF(N197="základní",J197,0)</f>
        <v>0</v>
      </c>
      <c r="BF197" s="236">
        <f>IF(N197="snížená",J197,0)</f>
        <v>0</v>
      </c>
      <c r="BG197" s="236">
        <f>IF(N197="zákl. přenesená",J197,0)</f>
        <v>0</v>
      </c>
      <c r="BH197" s="236">
        <f>IF(N197="sníž. přenesená",J197,0)</f>
        <v>0</v>
      </c>
      <c r="BI197" s="236">
        <f>IF(N197="nulová",J197,0)</f>
        <v>0</v>
      </c>
      <c r="BJ197" s="16" t="s">
        <v>82</v>
      </c>
      <c r="BK197" s="236">
        <f>ROUND(I197*H197,2)</f>
        <v>0</v>
      </c>
      <c r="BL197" s="16" t="s">
        <v>156</v>
      </c>
      <c r="BM197" s="235" t="s">
        <v>637</v>
      </c>
    </row>
    <row r="198" s="2" customFormat="1">
      <c r="A198" s="37"/>
      <c r="B198" s="38"/>
      <c r="C198" s="39"/>
      <c r="D198" s="237" t="s">
        <v>158</v>
      </c>
      <c r="E198" s="39"/>
      <c r="F198" s="238" t="s">
        <v>1169</v>
      </c>
      <c r="G198" s="39"/>
      <c r="H198" s="39"/>
      <c r="I198" s="239"/>
      <c r="J198" s="39"/>
      <c r="K198" s="39"/>
      <c r="L198" s="43"/>
      <c r="M198" s="240"/>
      <c r="N198" s="241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158</v>
      </c>
      <c r="AU198" s="16" t="s">
        <v>75</v>
      </c>
    </row>
    <row r="199" s="2" customFormat="1" ht="24.15" customHeight="1">
      <c r="A199" s="37"/>
      <c r="B199" s="38"/>
      <c r="C199" s="242" t="s">
        <v>952</v>
      </c>
      <c r="D199" s="242" t="s">
        <v>190</v>
      </c>
      <c r="E199" s="243" t="s">
        <v>1170</v>
      </c>
      <c r="F199" s="244" t="s">
        <v>1171</v>
      </c>
      <c r="G199" s="245" t="s">
        <v>186</v>
      </c>
      <c r="H199" s="246">
        <v>40</v>
      </c>
      <c r="I199" s="247"/>
      <c r="J199" s="248">
        <f>ROUND(I199*H199,2)</f>
        <v>0</v>
      </c>
      <c r="K199" s="244" t="s">
        <v>154</v>
      </c>
      <c r="L199" s="43"/>
      <c r="M199" s="249" t="s">
        <v>1</v>
      </c>
      <c r="N199" s="250" t="s">
        <v>40</v>
      </c>
      <c r="O199" s="90"/>
      <c r="P199" s="233">
        <f>O199*H199</f>
        <v>0</v>
      </c>
      <c r="Q199" s="233">
        <v>0</v>
      </c>
      <c r="R199" s="233">
        <f>Q199*H199</f>
        <v>0</v>
      </c>
      <c r="S199" s="233">
        <v>0</v>
      </c>
      <c r="T199" s="23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5" t="s">
        <v>156</v>
      </c>
      <c r="AT199" s="235" t="s">
        <v>190</v>
      </c>
      <c r="AU199" s="235" t="s">
        <v>75</v>
      </c>
      <c r="AY199" s="16" t="s">
        <v>148</v>
      </c>
      <c r="BE199" s="236">
        <f>IF(N199="základní",J199,0)</f>
        <v>0</v>
      </c>
      <c r="BF199" s="236">
        <f>IF(N199="snížená",J199,0)</f>
        <v>0</v>
      </c>
      <c r="BG199" s="236">
        <f>IF(N199="zákl. přenesená",J199,0)</f>
        <v>0</v>
      </c>
      <c r="BH199" s="236">
        <f>IF(N199="sníž. přenesená",J199,0)</f>
        <v>0</v>
      </c>
      <c r="BI199" s="236">
        <f>IF(N199="nulová",J199,0)</f>
        <v>0</v>
      </c>
      <c r="BJ199" s="16" t="s">
        <v>82</v>
      </c>
      <c r="BK199" s="236">
        <f>ROUND(I199*H199,2)</f>
        <v>0</v>
      </c>
      <c r="BL199" s="16" t="s">
        <v>156</v>
      </c>
      <c r="BM199" s="235" t="s">
        <v>661</v>
      </c>
    </row>
    <row r="200" s="2" customFormat="1">
      <c r="A200" s="37"/>
      <c r="B200" s="38"/>
      <c r="C200" s="39"/>
      <c r="D200" s="237" t="s">
        <v>158</v>
      </c>
      <c r="E200" s="39"/>
      <c r="F200" s="238" t="s">
        <v>1171</v>
      </c>
      <c r="G200" s="39"/>
      <c r="H200" s="39"/>
      <c r="I200" s="239"/>
      <c r="J200" s="39"/>
      <c r="K200" s="39"/>
      <c r="L200" s="43"/>
      <c r="M200" s="240"/>
      <c r="N200" s="241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158</v>
      </c>
      <c r="AU200" s="16" t="s">
        <v>75</v>
      </c>
    </row>
    <row r="201" s="2" customFormat="1" ht="16.5" customHeight="1">
      <c r="A201" s="37"/>
      <c r="B201" s="38"/>
      <c r="C201" s="223" t="s">
        <v>968</v>
      </c>
      <c r="D201" s="223" t="s">
        <v>150</v>
      </c>
      <c r="E201" s="224" t="s">
        <v>1172</v>
      </c>
      <c r="F201" s="225" t="s">
        <v>1173</v>
      </c>
      <c r="G201" s="226" t="s">
        <v>186</v>
      </c>
      <c r="H201" s="227">
        <v>45</v>
      </c>
      <c r="I201" s="228"/>
      <c r="J201" s="229">
        <f>ROUND(I201*H201,2)</f>
        <v>0</v>
      </c>
      <c r="K201" s="225" t="s">
        <v>154</v>
      </c>
      <c r="L201" s="230"/>
      <c r="M201" s="231" t="s">
        <v>1</v>
      </c>
      <c r="N201" s="232" t="s">
        <v>40</v>
      </c>
      <c r="O201" s="90"/>
      <c r="P201" s="233">
        <f>O201*H201</f>
        <v>0</v>
      </c>
      <c r="Q201" s="233">
        <v>0</v>
      </c>
      <c r="R201" s="233">
        <f>Q201*H201</f>
        <v>0</v>
      </c>
      <c r="S201" s="233">
        <v>0</v>
      </c>
      <c r="T201" s="23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5" t="s">
        <v>155</v>
      </c>
      <c r="AT201" s="235" t="s">
        <v>150</v>
      </c>
      <c r="AU201" s="235" t="s">
        <v>75</v>
      </c>
      <c r="AY201" s="16" t="s">
        <v>148</v>
      </c>
      <c r="BE201" s="236">
        <f>IF(N201="základní",J201,0)</f>
        <v>0</v>
      </c>
      <c r="BF201" s="236">
        <f>IF(N201="snížená",J201,0)</f>
        <v>0</v>
      </c>
      <c r="BG201" s="236">
        <f>IF(N201="zákl. přenesená",J201,0)</f>
        <v>0</v>
      </c>
      <c r="BH201" s="236">
        <f>IF(N201="sníž. přenesená",J201,0)</f>
        <v>0</v>
      </c>
      <c r="BI201" s="236">
        <f>IF(N201="nulová",J201,0)</f>
        <v>0</v>
      </c>
      <c r="BJ201" s="16" t="s">
        <v>82</v>
      </c>
      <c r="BK201" s="236">
        <f>ROUND(I201*H201,2)</f>
        <v>0</v>
      </c>
      <c r="BL201" s="16" t="s">
        <v>156</v>
      </c>
      <c r="BM201" s="235" t="s">
        <v>1174</v>
      </c>
    </row>
    <row r="202" s="2" customFormat="1">
      <c r="A202" s="37"/>
      <c r="B202" s="38"/>
      <c r="C202" s="39"/>
      <c r="D202" s="237" t="s">
        <v>158</v>
      </c>
      <c r="E202" s="39"/>
      <c r="F202" s="238" t="s">
        <v>1173</v>
      </c>
      <c r="G202" s="39"/>
      <c r="H202" s="39"/>
      <c r="I202" s="239"/>
      <c r="J202" s="39"/>
      <c r="K202" s="39"/>
      <c r="L202" s="43"/>
      <c r="M202" s="240"/>
      <c r="N202" s="241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158</v>
      </c>
      <c r="AU202" s="16" t="s">
        <v>75</v>
      </c>
    </row>
    <row r="203" s="2" customFormat="1" ht="16.5" customHeight="1">
      <c r="A203" s="37"/>
      <c r="B203" s="38"/>
      <c r="C203" s="242" t="s">
        <v>335</v>
      </c>
      <c r="D203" s="242" t="s">
        <v>190</v>
      </c>
      <c r="E203" s="243" t="s">
        <v>1175</v>
      </c>
      <c r="F203" s="244" t="s">
        <v>1176</v>
      </c>
      <c r="G203" s="245" t="s">
        <v>186</v>
      </c>
      <c r="H203" s="246">
        <v>45</v>
      </c>
      <c r="I203" s="247"/>
      <c r="J203" s="248">
        <f>ROUND(I203*H203,2)</f>
        <v>0</v>
      </c>
      <c r="K203" s="244" t="s">
        <v>154</v>
      </c>
      <c r="L203" s="43"/>
      <c r="M203" s="249" t="s">
        <v>1</v>
      </c>
      <c r="N203" s="250" t="s">
        <v>40</v>
      </c>
      <c r="O203" s="90"/>
      <c r="P203" s="233">
        <f>O203*H203</f>
        <v>0</v>
      </c>
      <c r="Q203" s="233">
        <v>0</v>
      </c>
      <c r="R203" s="233">
        <f>Q203*H203</f>
        <v>0</v>
      </c>
      <c r="S203" s="233">
        <v>0</v>
      </c>
      <c r="T203" s="23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5" t="s">
        <v>156</v>
      </c>
      <c r="AT203" s="235" t="s">
        <v>190</v>
      </c>
      <c r="AU203" s="235" t="s">
        <v>75</v>
      </c>
      <c r="AY203" s="16" t="s">
        <v>148</v>
      </c>
      <c r="BE203" s="236">
        <f>IF(N203="základní",J203,0)</f>
        <v>0</v>
      </c>
      <c r="BF203" s="236">
        <f>IF(N203="snížená",J203,0)</f>
        <v>0</v>
      </c>
      <c r="BG203" s="236">
        <f>IF(N203="zákl. přenesená",J203,0)</f>
        <v>0</v>
      </c>
      <c r="BH203" s="236">
        <f>IF(N203="sníž. přenesená",J203,0)</f>
        <v>0</v>
      </c>
      <c r="BI203" s="236">
        <f>IF(N203="nulová",J203,0)</f>
        <v>0</v>
      </c>
      <c r="BJ203" s="16" t="s">
        <v>82</v>
      </c>
      <c r="BK203" s="236">
        <f>ROUND(I203*H203,2)</f>
        <v>0</v>
      </c>
      <c r="BL203" s="16" t="s">
        <v>156</v>
      </c>
      <c r="BM203" s="235" t="s">
        <v>657</v>
      </c>
    </row>
    <row r="204" s="2" customFormat="1">
      <c r="A204" s="37"/>
      <c r="B204" s="38"/>
      <c r="C204" s="39"/>
      <c r="D204" s="237" t="s">
        <v>158</v>
      </c>
      <c r="E204" s="39"/>
      <c r="F204" s="238" t="s">
        <v>1176</v>
      </c>
      <c r="G204" s="39"/>
      <c r="H204" s="39"/>
      <c r="I204" s="239"/>
      <c r="J204" s="39"/>
      <c r="K204" s="39"/>
      <c r="L204" s="43"/>
      <c r="M204" s="240"/>
      <c r="N204" s="241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158</v>
      </c>
      <c r="AU204" s="16" t="s">
        <v>75</v>
      </c>
    </row>
    <row r="205" s="2" customFormat="1" ht="24.15" customHeight="1">
      <c r="A205" s="37"/>
      <c r="B205" s="38"/>
      <c r="C205" s="242" t="s">
        <v>340</v>
      </c>
      <c r="D205" s="242" t="s">
        <v>190</v>
      </c>
      <c r="E205" s="243" t="s">
        <v>1177</v>
      </c>
      <c r="F205" s="244" t="s">
        <v>1178</v>
      </c>
      <c r="G205" s="245" t="s">
        <v>186</v>
      </c>
      <c r="H205" s="246">
        <v>40</v>
      </c>
      <c r="I205" s="247"/>
      <c r="J205" s="248">
        <f>ROUND(I205*H205,2)</f>
        <v>0</v>
      </c>
      <c r="K205" s="244" t="s">
        <v>154</v>
      </c>
      <c r="L205" s="43"/>
      <c r="M205" s="249" t="s">
        <v>1</v>
      </c>
      <c r="N205" s="250" t="s">
        <v>40</v>
      </c>
      <c r="O205" s="90"/>
      <c r="P205" s="233">
        <f>O205*H205</f>
        <v>0</v>
      </c>
      <c r="Q205" s="233">
        <v>0</v>
      </c>
      <c r="R205" s="233">
        <f>Q205*H205</f>
        <v>0</v>
      </c>
      <c r="S205" s="233">
        <v>0</v>
      </c>
      <c r="T205" s="23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5" t="s">
        <v>156</v>
      </c>
      <c r="AT205" s="235" t="s">
        <v>190</v>
      </c>
      <c r="AU205" s="235" t="s">
        <v>75</v>
      </c>
      <c r="AY205" s="16" t="s">
        <v>148</v>
      </c>
      <c r="BE205" s="236">
        <f>IF(N205="základní",J205,0)</f>
        <v>0</v>
      </c>
      <c r="BF205" s="236">
        <f>IF(N205="snížená",J205,0)</f>
        <v>0</v>
      </c>
      <c r="BG205" s="236">
        <f>IF(N205="zákl. přenesená",J205,0)</f>
        <v>0</v>
      </c>
      <c r="BH205" s="236">
        <f>IF(N205="sníž. přenesená",J205,0)</f>
        <v>0</v>
      </c>
      <c r="BI205" s="236">
        <f>IF(N205="nulová",J205,0)</f>
        <v>0</v>
      </c>
      <c r="BJ205" s="16" t="s">
        <v>82</v>
      </c>
      <c r="BK205" s="236">
        <f>ROUND(I205*H205,2)</f>
        <v>0</v>
      </c>
      <c r="BL205" s="16" t="s">
        <v>156</v>
      </c>
      <c r="BM205" s="235" t="s">
        <v>629</v>
      </c>
    </row>
    <row r="206" s="2" customFormat="1">
      <c r="A206" s="37"/>
      <c r="B206" s="38"/>
      <c r="C206" s="39"/>
      <c r="D206" s="237" t="s">
        <v>158</v>
      </c>
      <c r="E206" s="39"/>
      <c r="F206" s="238" t="s">
        <v>1178</v>
      </c>
      <c r="G206" s="39"/>
      <c r="H206" s="39"/>
      <c r="I206" s="239"/>
      <c r="J206" s="39"/>
      <c r="K206" s="39"/>
      <c r="L206" s="43"/>
      <c r="M206" s="240"/>
      <c r="N206" s="241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158</v>
      </c>
      <c r="AU206" s="16" t="s">
        <v>75</v>
      </c>
    </row>
    <row r="207" s="2" customFormat="1" ht="24.15" customHeight="1">
      <c r="A207" s="37"/>
      <c r="B207" s="38"/>
      <c r="C207" s="242" t="s">
        <v>331</v>
      </c>
      <c r="D207" s="242" t="s">
        <v>190</v>
      </c>
      <c r="E207" s="243" t="s">
        <v>1179</v>
      </c>
      <c r="F207" s="244" t="s">
        <v>1180</v>
      </c>
      <c r="G207" s="245" t="s">
        <v>153</v>
      </c>
      <c r="H207" s="246">
        <v>8</v>
      </c>
      <c r="I207" s="247"/>
      <c r="J207" s="248">
        <f>ROUND(I207*H207,2)</f>
        <v>0</v>
      </c>
      <c r="K207" s="244" t="s">
        <v>154</v>
      </c>
      <c r="L207" s="43"/>
      <c r="M207" s="249" t="s">
        <v>1</v>
      </c>
      <c r="N207" s="250" t="s">
        <v>40</v>
      </c>
      <c r="O207" s="90"/>
      <c r="P207" s="233">
        <f>O207*H207</f>
        <v>0</v>
      </c>
      <c r="Q207" s="233">
        <v>0</v>
      </c>
      <c r="R207" s="233">
        <f>Q207*H207</f>
        <v>0</v>
      </c>
      <c r="S207" s="233">
        <v>0</v>
      </c>
      <c r="T207" s="23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5" t="s">
        <v>156</v>
      </c>
      <c r="AT207" s="235" t="s">
        <v>190</v>
      </c>
      <c r="AU207" s="235" t="s">
        <v>75</v>
      </c>
      <c r="AY207" s="16" t="s">
        <v>148</v>
      </c>
      <c r="BE207" s="236">
        <f>IF(N207="základní",J207,0)</f>
        <v>0</v>
      </c>
      <c r="BF207" s="236">
        <f>IF(N207="snížená",J207,0)</f>
        <v>0</v>
      </c>
      <c r="BG207" s="236">
        <f>IF(N207="zákl. přenesená",J207,0)</f>
        <v>0</v>
      </c>
      <c r="BH207" s="236">
        <f>IF(N207="sníž. přenesená",J207,0)</f>
        <v>0</v>
      </c>
      <c r="BI207" s="236">
        <f>IF(N207="nulová",J207,0)</f>
        <v>0</v>
      </c>
      <c r="BJ207" s="16" t="s">
        <v>82</v>
      </c>
      <c r="BK207" s="236">
        <f>ROUND(I207*H207,2)</f>
        <v>0</v>
      </c>
      <c r="BL207" s="16" t="s">
        <v>156</v>
      </c>
      <c r="BM207" s="235" t="s">
        <v>1181</v>
      </c>
    </row>
    <row r="208" s="2" customFormat="1">
      <c r="A208" s="37"/>
      <c r="B208" s="38"/>
      <c r="C208" s="39"/>
      <c r="D208" s="237" t="s">
        <v>158</v>
      </c>
      <c r="E208" s="39"/>
      <c r="F208" s="238" t="s">
        <v>1180</v>
      </c>
      <c r="G208" s="39"/>
      <c r="H208" s="39"/>
      <c r="I208" s="239"/>
      <c r="J208" s="39"/>
      <c r="K208" s="39"/>
      <c r="L208" s="43"/>
      <c r="M208" s="240"/>
      <c r="N208" s="241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158</v>
      </c>
      <c r="AU208" s="16" t="s">
        <v>75</v>
      </c>
    </row>
    <row r="209" s="2" customFormat="1" ht="21.75" customHeight="1">
      <c r="A209" s="37"/>
      <c r="B209" s="38"/>
      <c r="C209" s="223" t="s">
        <v>353</v>
      </c>
      <c r="D209" s="223" t="s">
        <v>150</v>
      </c>
      <c r="E209" s="224" t="s">
        <v>1182</v>
      </c>
      <c r="F209" s="225" t="s">
        <v>1183</v>
      </c>
      <c r="G209" s="226" t="s">
        <v>186</v>
      </c>
      <c r="H209" s="227">
        <v>1</v>
      </c>
      <c r="I209" s="228"/>
      <c r="J209" s="229">
        <f>ROUND(I209*H209,2)</f>
        <v>0</v>
      </c>
      <c r="K209" s="225" t="s">
        <v>154</v>
      </c>
      <c r="L209" s="230"/>
      <c r="M209" s="231" t="s">
        <v>1</v>
      </c>
      <c r="N209" s="232" t="s">
        <v>40</v>
      </c>
      <c r="O209" s="90"/>
      <c r="P209" s="233">
        <f>O209*H209</f>
        <v>0</v>
      </c>
      <c r="Q209" s="233">
        <v>0</v>
      </c>
      <c r="R209" s="233">
        <f>Q209*H209</f>
        <v>0</v>
      </c>
      <c r="S209" s="233">
        <v>0</v>
      </c>
      <c r="T209" s="23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5" t="s">
        <v>155</v>
      </c>
      <c r="AT209" s="235" t="s">
        <v>150</v>
      </c>
      <c r="AU209" s="235" t="s">
        <v>75</v>
      </c>
      <c r="AY209" s="16" t="s">
        <v>148</v>
      </c>
      <c r="BE209" s="236">
        <f>IF(N209="základní",J209,0)</f>
        <v>0</v>
      </c>
      <c r="BF209" s="236">
        <f>IF(N209="snížená",J209,0)</f>
        <v>0</v>
      </c>
      <c r="BG209" s="236">
        <f>IF(N209="zákl. přenesená",J209,0)</f>
        <v>0</v>
      </c>
      <c r="BH209" s="236">
        <f>IF(N209="sníž. přenesená",J209,0)</f>
        <v>0</v>
      </c>
      <c r="BI209" s="236">
        <f>IF(N209="nulová",J209,0)</f>
        <v>0</v>
      </c>
      <c r="BJ209" s="16" t="s">
        <v>82</v>
      </c>
      <c r="BK209" s="236">
        <f>ROUND(I209*H209,2)</f>
        <v>0</v>
      </c>
      <c r="BL209" s="16" t="s">
        <v>156</v>
      </c>
      <c r="BM209" s="235" t="s">
        <v>1184</v>
      </c>
    </row>
    <row r="210" s="2" customFormat="1">
      <c r="A210" s="37"/>
      <c r="B210" s="38"/>
      <c r="C210" s="39"/>
      <c r="D210" s="237" t="s">
        <v>158</v>
      </c>
      <c r="E210" s="39"/>
      <c r="F210" s="238" t="s">
        <v>1183</v>
      </c>
      <c r="G210" s="39"/>
      <c r="H210" s="39"/>
      <c r="I210" s="239"/>
      <c r="J210" s="39"/>
      <c r="K210" s="39"/>
      <c r="L210" s="43"/>
      <c r="M210" s="240"/>
      <c r="N210" s="241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158</v>
      </c>
      <c r="AU210" s="16" t="s">
        <v>75</v>
      </c>
    </row>
    <row r="211" s="2" customFormat="1" ht="24.15" customHeight="1">
      <c r="A211" s="37"/>
      <c r="B211" s="38"/>
      <c r="C211" s="223" t="s">
        <v>554</v>
      </c>
      <c r="D211" s="223" t="s">
        <v>150</v>
      </c>
      <c r="E211" s="224" t="s">
        <v>1185</v>
      </c>
      <c r="F211" s="225" t="s">
        <v>1186</v>
      </c>
      <c r="G211" s="226" t="s">
        <v>186</v>
      </c>
      <c r="H211" s="227">
        <v>1</v>
      </c>
      <c r="I211" s="228"/>
      <c r="J211" s="229">
        <f>ROUND(I211*H211,2)</f>
        <v>0</v>
      </c>
      <c r="K211" s="225" t="s">
        <v>154</v>
      </c>
      <c r="L211" s="230"/>
      <c r="M211" s="231" t="s">
        <v>1</v>
      </c>
      <c r="N211" s="232" t="s">
        <v>40</v>
      </c>
      <c r="O211" s="90"/>
      <c r="P211" s="233">
        <f>O211*H211</f>
        <v>0</v>
      </c>
      <c r="Q211" s="233">
        <v>0</v>
      </c>
      <c r="R211" s="233">
        <f>Q211*H211</f>
        <v>0</v>
      </c>
      <c r="S211" s="233">
        <v>0</v>
      </c>
      <c r="T211" s="23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5" t="s">
        <v>155</v>
      </c>
      <c r="AT211" s="235" t="s">
        <v>150</v>
      </c>
      <c r="AU211" s="235" t="s">
        <v>75</v>
      </c>
      <c r="AY211" s="16" t="s">
        <v>148</v>
      </c>
      <c r="BE211" s="236">
        <f>IF(N211="základní",J211,0)</f>
        <v>0</v>
      </c>
      <c r="BF211" s="236">
        <f>IF(N211="snížená",J211,0)</f>
        <v>0</v>
      </c>
      <c r="BG211" s="236">
        <f>IF(N211="zákl. přenesená",J211,0)</f>
        <v>0</v>
      </c>
      <c r="BH211" s="236">
        <f>IF(N211="sníž. přenesená",J211,0)</f>
        <v>0</v>
      </c>
      <c r="BI211" s="236">
        <f>IF(N211="nulová",J211,0)</f>
        <v>0</v>
      </c>
      <c r="BJ211" s="16" t="s">
        <v>82</v>
      </c>
      <c r="BK211" s="236">
        <f>ROUND(I211*H211,2)</f>
        <v>0</v>
      </c>
      <c r="BL211" s="16" t="s">
        <v>156</v>
      </c>
      <c r="BM211" s="235" t="s">
        <v>1187</v>
      </c>
    </row>
    <row r="212" s="2" customFormat="1">
      <c r="A212" s="37"/>
      <c r="B212" s="38"/>
      <c r="C212" s="39"/>
      <c r="D212" s="237" t="s">
        <v>158</v>
      </c>
      <c r="E212" s="39"/>
      <c r="F212" s="238" t="s">
        <v>1186</v>
      </c>
      <c r="G212" s="39"/>
      <c r="H212" s="39"/>
      <c r="I212" s="239"/>
      <c r="J212" s="39"/>
      <c r="K212" s="39"/>
      <c r="L212" s="43"/>
      <c r="M212" s="240"/>
      <c r="N212" s="241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158</v>
      </c>
      <c r="AU212" s="16" t="s">
        <v>75</v>
      </c>
    </row>
    <row r="213" s="2" customFormat="1" ht="24.15" customHeight="1">
      <c r="A213" s="37"/>
      <c r="B213" s="38"/>
      <c r="C213" s="242" t="s">
        <v>357</v>
      </c>
      <c r="D213" s="242" t="s">
        <v>190</v>
      </c>
      <c r="E213" s="243" t="s">
        <v>1188</v>
      </c>
      <c r="F213" s="244" t="s">
        <v>1189</v>
      </c>
      <c r="G213" s="245" t="s">
        <v>186</v>
      </c>
      <c r="H213" s="246">
        <v>6</v>
      </c>
      <c r="I213" s="247"/>
      <c r="J213" s="248">
        <f>ROUND(I213*H213,2)</f>
        <v>0</v>
      </c>
      <c r="K213" s="244" t="s">
        <v>154</v>
      </c>
      <c r="L213" s="43"/>
      <c r="M213" s="249" t="s">
        <v>1</v>
      </c>
      <c r="N213" s="250" t="s">
        <v>40</v>
      </c>
      <c r="O213" s="90"/>
      <c r="P213" s="233">
        <f>O213*H213</f>
        <v>0</v>
      </c>
      <c r="Q213" s="233">
        <v>0</v>
      </c>
      <c r="R213" s="233">
        <f>Q213*H213</f>
        <v>0</v>
      </c>
      <c r="S213" s="233">
        <v>0</v>
      </c>
      <c r="T213" s="23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5" t="s">
        <v>156</v>
      </c>
      <c r="AT213" s="235" t="s">
        <v>190</v>
      </c>
      <c r="AU213" s="235" t="s">
        <v>75</v>
      </c>
      <c r="AY213" s="16" t="s">
        <v>148</v>
      </c>
      <c r="BE213" s="236">
        <f>IF(N213="základní",J213,0)</f>
        <v>0</v>
      </c>
      <c r="BF213" s="236">
        <f>IF(N213="snížená",J213,0)</f>
        <v>0</v>
      </c>
      <c r="BG213" s="236">
        <f>IF(N213="zákl. přenesená",J213,0)</f>
        <v>0</v>
      </c>
      <c r="BH213" s="236">
        <f>IF(N213="sníž. přenesená",J213,0)</f>
        <v>0</v>
      </c>
      <c r="BI213" s="236">
        <f>IF(N213="nulová",J213,0)</f>
        <v>0</v>
      </c>
      <c r="BJ213" s="16" t="s">
        <v>82</v>
      </c>
      <c r="BK213" s="236">
        <f>ROUND(I213*H213,2)</f>
        <v>0</v>
      </c>
      <c r="BL213" s="16" t="s">
        <v>156</v>
      </c>
      <c r="BM213" s="235" t="s">
        <v>1190</v>
      </c>
    </row>
    <row r="214" s="2" customFormat="1">
      <c r="A214" s="37"/>
      <c r="B214" s="38"/>
      <c r="C214" s="39"/>
      <c r="D214" s="237" t="s">
        <v>158</v>
      </c>
      <c r="E214" s="39"/>
      <c r="F214" s="238" t="s">
        <v>1191</v>
      </c>
      <c r="G214" s="39"/>
      <c r="H214" s="39"/>
      <c r="I214" s="239"/>
      <c r="J214" s="39"/>
      <c r="K214" s="39"/>
      <c r="L214" s="43"/>
      <c r="M214" s="240"/>
      <c r="N214" s="241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158</v>
      </c>
      <c r="AU214" s="16" t="s">
        <v>75</v>
      </c>
    </row>
    <row r="215" s="2" customFormat="1" ht="24.15" customHeight="1">
      <c r="A215" s="37"/>
      <c r="B215" s="38"/>
      <c r="C215" s="242" t="s">
        <v>571</v>
      </c>
      <c r="D215" s="242" t="s">
        <v>190</v>
      </c>
      <c r="E215" s="243" t="s">
        <v>1192</v>
      </c>
      <c r="F215" s="244" t="s">
        <v>1193</v>
      </c>
      <c r="G215" s="245" t="s">
        <v>186</v>
      </c>
      <c r="H215" s="246">
        <v>6</v>
      </c>
      <c r="I215" s="247"/>
      <c r="J215" s="248">
        <f>ROUND(I215*H215,2)</f>
        <v>0</v>
      </c>
      <c r="K215" s="244" t="s">
        <v>154</v>
      </c>
      <c r="L215" s="43"/>
      <c r="M215" s="249" t="s">
        <v>1</v>
      </c>
      <c r="N215" s="250" t="s">
        <v>40</v>
      </c>
      <c r="O215" s="90"/>
      <c r="P215" s="233">
        <f>O215*H215</f>
        <v>0</v>
      </c>
      <c r="Q215" s="233">
        <v>0</v>
      </c>
      <c r="R215" s="233">
        <f>Q215*H215</f>
        <v>0</v>
      </c>
      <c r="S215" s="233">
        <v>0</v>
      </c>
      <c r="T215" s="23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5" t="s">
        <v>156</v>
      </c>
      <c r="AT215" s="235" t="s">
        <v>190</v>
      </c>
      <c r="AU215" s="235" t="s">
        <v>75</v>
      </c>
      <c r="AY215" s="16" t="s">
        <v>148</v>
      </c>
      <c r="BE215" s="236">
        <f>IF(N215="základní",J215,0)</f>
        <v>0</v>
      </c>
      <c r="BF215" s="236">
        <f>IF(N215="snížená",J215,0)</f>
        <v>0</v>
      </c>
      <c r="BG215" s="236">
        <f>IF(N215="zákl. přenesená",J215,0)</f>
        <v>0</v>
      </c>
      <c r="BH215" s="236">
        <f>IF(N215="sníž. přenesená",J215,0)</f>
        <v>0</v>
      </c>
      <c r="BI215" s="236">
        <f>IF(N215="nulová",J215,0)</f>
        <v>0</v>
      </c>
      <c r="BJ215" s="16" t="s">
        <v>82</v>
      </c>
      <c r="BK215" s="236">
        <f>ROUND(I215*H215,2)</f>
        <v>0</v>
      </c>
      <c r="BL215" s="16" t="s">
        <v>156</v>
      </c>
      <c r="BM215" s="235" t="s">
        <v>281</v>
      </c>
    </row>
    <row r="216" s="2" customFormat="1">
      <c r="A216" s="37"/>
      <c r="B216" s="38"/>
      <c r="C216" s="39"/>
      <c r="D216" s="237" t="s">
        <v>158</v>
      </c>
      <c r="E216" s="39"/>
      <c r="F216" s="238" t="s">
        <v>1193</v>
      </c>
      <c r="G216" s="39"/>
      <c r="H216" s="39"/>
      <c r="I216" s="239"/>
      <c r="J216" s="39"/>
      <c r="K216" s="39"/>
      <c r="L216" s="43"/>
      <c r="M216" s="240"/>
      <c r="N216" s="241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158</v>
      </c>
      <c r="AU216" s="16" t="s">
        <v>75</v>
      </c>
    </row>
    <row r="217" s="2" customFormat="1" ht="16.5" customHeight="1">
      <c r="A217" s="37"/>
      <c r="B217" s="38"/>
      <c r="C217" s="223" t="s">
        <v>878</v>
      </c>
      <c r="D217" s="223" t="s">
        <v>150</v>
      </c>
      <c r="E217" s="224" t="s">
        <v>1194</v>
      </c>
      <c r="F217" s="225" t="s">
        <v>1195</v>
      </c>
      <c r="G217" s="226" t="s">
        <v>186</v>
      </c>
      <c r="H217" s="227">
        <v>1</v>
      </c>
      <c r="I217" s="228"/>
      <c r="J217" s="229">
        <f>ROUND(I217*H217,2)</f>
        <v>0</v>
      </c>
      <c r="K217" s="225" t="s">
        <v>154</v>
      </c>
      <c r="L217" s="230"/>
      <c r="M217" s="231" t="s">
        <v>1</v>
      </c>
      <c r="N217" s="232" t="s">
        <v>40</v>
      </c>
      <c r="O217" s="90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5" t="s">
        <v>155</v>
      </c>
      <c r="AT217" s="235" t="s">
        <v>150</v>
      </c>
      <c r="AU217" s="235" t="s">
        <v>75</v>
      </c>
      <c r="AY217" s="16" t="s">
        <v>148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6" t="s">
        <v>82</v>
      </c>
      <c r="BK217" s="236">
        <f>ROUND(I217*H217,2)</f>
        <v>0</v>
      </c>
      <c r="BL217" s="16" t="s">
        <v>156</v>
      </c>
      <c r="BM217" s="235" t="s">
        <v>1196</v>
      </c>
    </row>
    <row r="218" s="2" customFormat="1">
      <c r="A218" s="37"/>
      <c r="B218" s="38"/>
      <c r="C218" s="39"/>
      <c r="D218" s="237" t="s">
        <v>158</v>
      </c>
      <c r="E218" s="39"/>
      <c r="F218" s="238" t="s">
        <v>1195</v>
      </c>
      <c r="G218" s="39"/>
      <c r="H218" s="39"/>
      <c r="I218" s="239"/>
      <c r="J218" s="39"/>
      <c r="K218" s="39"/>
      <c r="L218" s="43"/>
      <c r="M218" s="240"/>
      <c r="N218" s="241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158</v>
      </c>
      <c r="AU218" s="16" t="s">
        <v>75</v>
      </c>
    </row>
    <row r="219" s="2" customFormat="1" ht="24.15" customHeight="1">
      <c r="A219" s="37"/>
      <c r="B219" s="38"/>
      <c r="C219" s="242" t="s">
        <v>575</v>
      </c>
      <c r="D219" s="242" t="s">
        <v>190</v>
      </c>
      <c r="E219" s="243" t="s">
        <v>1197</v>
      </c>
      <c r="F219" s="244" t="s">
        <v>1198</v>
      </c>
      <c r="G219" s="245" t="s">
        <v>186</v>
      </c>
      <c r="H219" s="246">
        <v>1</v>
      </c>
      <c r="I219" s="247"/>
      <c r="J219" s="248">
        <f>ROUND(I219*H219,2)</f>
        <v>0</v>
      </c>
      <c r="K219" s="244" t="s">
        <v>154</v>
      </c>
      <c r="L219" s="43"/>
      <c r="M219" s="249" t="s">
        <v>1</v>
      </c>
      <c r="N219" s="250" t="s">
        <v>40</v>
      </c>
      <c r="O219" s="90"/>
      <c r="P219" s="233">
        <f>O219*H219</f>
        <v>0</v>
      </c>
      <c r="Q219" s="233">
        <v>0</v>
      </c>
      <c r="R219" s="233">
        <f>Q219*H219</f>
        <v>0</v>
      </c>
      <c r="S219" s="233">
        <v>0</v>
      </c>
      <c r="T219" s="23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5" t="s">
        <v>156</v>
      </c>
      <c r="AT219" s="235" t="s">
        <v>190</v>
      </c>
      <c r="AU219" s="235" t="s">
        <v>75</v>
      </c>
      <c r="AY219" s="16" t="s">
        <v>148</v>
      </c>
      <c r="BE219" s="236">
        <f>IF(N219="základní",J219,0)</f>
        <v>0</v>
      </c>
      <c r="BF219" s="236">
        <f>IF(N219="snížená",J219,0)</f>
        <v>0</v>
      </c>
      <c r="BG219" s="236">
        <f>IF(N219="zákl. přenesená",J219,0)</f>
        <v>0</v>
      </c>
      <c r="BH219" s="236">
        <f>IF(N219="sníž. přenesená",J219,0)</f>
        <v>0</v>
      </c>
      <c r="BI219" s="236">
        <f>IF(N219="nulová",J219,0)</f>
        <v>0</v>
      </c>
      <c r="BJ219" s="16" t="s">
        <v>82</v>
      </c>
      <c r="BK219" s="236">
        <f>ROUND(I219*H219,2)</f>
        <v>0</v>
      </c>
      <c r="BL219" s="16" t="s">
        <v>156</v>
      </c>
      <c r="BM219" s="235" t="s">
        <v>305</v>
      </c>
    </row>
    <row r="220" s="2" customFormat="1">
      <c r="A220" s="37"/>
      <c r="B220" s="38"/>
      <c r="C220" s="39"/>
      <c r="D220" s="237" t="s">
        <v>158</v>
      </c>
      <c r="E220" s="39"/>
      <c r="F220" s="238" t="s">
        <v>1198</v>
      </c>
      <c r="G220" s="39"/>
      <c r="H220" s="39"/>
      <c r="I220" s="239"/>
      <c r="J220" s="39"/>
      <c r="K220" s="39"/>
      <c r="L220" s="43"/>
      <c r="M220" s="240"/>
      <c r="N220" s="241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158</v>
      </c>
      <c r="AU220" s="16" t="s">
        <v>75</v>
      </c>
    </row>
    <row r="221" s="2" customFormat="1" ht="24.15" customHeight="1">
      <c r="A221" s="37"/>
      <c r="B221" s="38"/>
      <c r="C221" s="242" t="s">
        <v>583</v>
      </c>
      <c r="D221" s="242" t="s">
        <v>190</v>
      </c>
      <c r="E221" s="243" t="s">
        <v>1199</v>
      </c>
      <c r="F221" s="244" t="s">
        <v>1200</v>
      </c>
      <c r="G221" s="245" t="s">
        <v>1201</v>
      </c>
      <c r="H221" s="246">
        <v>2</v>
      </c>
      <c r="I221" s="247"/>
      <c r="J221" s="248">
        <f>ROUND(I221*H221,2)</f>
        <v>0</v>
      </c>
      <c r="K221" s="244" t="s">
        <v>154</v>
      </c>
      <c r="L221" s="43"/>
      <c r="M221" s="249" t="s">
        <v>1</v>
      </c>
      <c r="N221" s="250" t="s">
        <v>40</v>
      </c>
      <c r="O221" s="90"/>
      <c r="P221" s="233">
        <f>O221*H221</f>
        <v>0</v>
      </c>
      <c r="Q221" s="233">
        <v>0</v>
      </c>
      <c r="R221" s="233">
        <f>Q221*H221</f>
        <v>0</v>
      </c>
      <c r="S221" s="233">
        <v>0</v>
      </c>
      <c r="T221" s="23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5" t="s">
        <v>156</v>
      </c>
      <c r="AT221" s="235" t="s">
        <v>190</v>
      </c>
      <c r="AU221" s="235" t="s">
        <v>75</v>
      </c>
      <c r="AY221" s="16" t="s">
        <v>148</v>
      </c>
      <c r="BE221" s="236">
        <f>IF(N221="základní",J221,0)</f>
        <v>0</v>
      </c>
      <c r="BF221" s="236">
        <f>IF(N221="snížená",J221,0)</f>
        <v>0</v>
      </c>
      <c r="BG221" s="236">
        <f>IF(N221="zákl. přenesená",J221,0)</f>
        <v>0</v>
      </c>
      <c r="BH221" s="236">
        <f>IF(N221="sníž. přenesená",J221,0)</f>
        <v>0</v>
      </c>
      <c r="BI221" s="236">
        <f>IF(N221="nulová",J221,0)</f>
        <v>0</v>
      </c>
      <c r="BJ221" s="16" t="s">
        <v>82</v>
      </c>
      <c r="BK221" s="236">
        <f>ROUND(I221*H221,2)</f>
        <v>0</v>
      </c>
      <c r="BL221" s="16" t="s">
        <v>156</v>
      </c>
      <c r="BM221" s="235" t="s">
        <v>1202</v>
      </c>
    </row>
    <row r="222" s="2" customFormat="1">
      <c r="A222" s="37"/>
      <c r="B222" s="38"/>
      <c r="C222" s="39"/>
      <c r="D222" s="237" t="s">
        <v>158</v>
      </c>
      <c r="E222" s="39"/>
      <c r="F222" s="238" t="s">
        <v>1200</v>
      </c>
      <c r="G222" s="39"/>
      <c r="H222" s="39"/>
      <c r="I222" s="239"/>
      <c r="J222" s="39"/>
      <c r="K222" s="39"/>
      <c r="L222" s="43"/>
      <c r="M222" s="240"/>
      <c r="N222" s="241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158</v>
      </c>
      <c r="AU222" s="16" t="s">
        <v>75</v>
      </c>
    </row>
    <row r="223" s="2" customFormat="1" ht="21.75" customHeight="1">
      <c r="A223" s="37"/>
      <c r="B223" s="38"/>
      <c r="C223" s="242" t="s">
        <v>193</v>
      </c>
      <c r="D223" s="242" t="s">
        <v>190</v>
      </c>
      <c r="E223" s="243" t="s">
        <v>1203</v>
      </c>
      <c r="F223" s="244" t="s">
        <v>1204</v>
      </c>
      <c r="G223" s="245" t="s">
        <v>765</v>
      </c>
      <c r="H223" s="246">
        <v>0.10000000000000001</v>
      </c>
      <c r="I223" s="247"/>
      <c r="J223" s="248">
        <f>ROUND(I223*H223,2)</f>
        <v>0</v>
      </c>
      <c r="K223" s="244" t="s">
        <v>154</v>
      </c>
      <c r="L223" s="43"/>
      <c r="M223" s="249" t="s">
        <v>1</v>
      </c>
      <c r="N223" s="250" t="s">
        <v>40</v>
      </c>
      <c r="O223" s="90"/>
      <c r="P223" s="233">
        <f>O223*H223</f>
        <v>0</v>
      </c>
      <c r="Q223" s="233">
        <v>0</v>
      </c>
      <c r="R223" s="233">
        <f>Q223*H223</f>
        <v>0</v>
      </c>
      <c r="S223" s="233">
        <v>0</v>
      </c>
      <c r="T223" s="23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5" t="s">
        <v>156</v>
      </c>
      <c r="AT223" s="235" t="s">
        <v>190</v>
      </c>
      <c r="AU223" s="235" t="s">
        <v>75</v>
      </c>
      <c r="AY223" s="16" t="s">
        <v>148</v>
      </c>
      <c r="BE223" s="236">
        <f>IF(N223="základní",J223,0)</f>
        <v>0</v>
      </c>
      <c r="BF223" s="236">
        <f>IF(N223="snížená",J223,0)</f>
        <v>0</v>
      </c>
      <c r="BG223" s="236">
        <f>IF(N223="zákl. přenesená",J223,0)</f>
        <v>0</v>
      </c>
      <c r="BH223" s="236">
        <f>IF(N223="sníž. přenesená",J223,0)</f>
        <v>0</v>
      </c>
      <c r="BI223" s="236">
        <f>IF(N223="nulová",J223,0)</f>
        <v>0</v>
      </c>
      <c r="BJ223" s="16" t="s">
        <v>82</v>
      </c>
      <c r="BK223" s="236">
        <f>ROUND(I223*H223,2)</f>
        <v>0</v>
      </c>
      <c r="BL223" s="16" t="s">
        <v>156</v>
      </c>
      <c r="BM223" s="235" t="s">
        <v>1205</v>
      </c>
    </row>
    <row r="224" s="2" customFormat="1">
      <c r="A224" s="37"/>
      <c r="B224" s="38"/>
      <c r="C224" s="39"/>
      <c r="D224" s="237" t="s">
        <v>158</v>
      </c>
      <c r="E224" s="39"/>
      <c r="F224" s="238" t="s">
        <v>1206</v>
      </c>
      <c r="G224" s="39"/>
      <c r="H224" s="39"/>
      <c r="I224" s="239"/>
      <c r="J224" s="39"/>
      <c r="K224" s="39"/>
      <c r="L224" s="43"/>
      <c r="M224" s="240"/>
      <c r="N224" s="241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158</v>
      </c>
      <c r="AU224" s="16" t="s">
        <v>75</v>
      </c>
    </row>
    <row r="225" s="2" customFormat="1" ht="24.15" customHeight="1">
      <c r="A225" s="37"/>
      <c r="B225" s="38"/>
      <c r="C225" s="242" t="s">
        <v>495</v>
      </c>
      <c r="D225" s="242" t="s">
        <v>190</v>
      </c>
      <c r="E225" s="243" t="s">
        <v>1207</v>
      </c>
      <c r="F225" s="244" t="s">
        <v>1208</v>
      </c>
      <c r="G225" s="245" t="s">
        <v>765</v>
      </c>
      <c r="H225" s="246">
        <v>0.10000000000000001</v>
      </c>
      <c r="I225" s="247"/>
      <c r="J225" s="248">
        <f>ROUND(I225*H225,2)</f>
        <v>0</v>
      </c>
      <c r="K225" s="244" t="s">
        <v>154</v>
      </c>
      <c r="L225" s="43"/>
      <c r="M225" s="249" t="s">
        <v>1</v>
      </c>
      <c r="N225" s="250" t="s">
        <v>40</v>
      </c>
      <c r="O225" s="90"/>
      <c r="P225" s="233">
        <f>O225*H225</f>
        <v>0</v>
      </c>
      <c r="Q225" s="233">
        <v>0</v>
      </c>
      <c r="R225" s="233">
        <f>Q225*H225</f>
        <v>0</v>
      </c>
      <c r="S225" s="233">
        <v>0</v>
      </c>
      <c r="T225" s="23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5" t="s">
        <v>156</v>
      </c>
      <c r="AT225" s="235" t="s">
        <v>190</v>
      </c>
      <c r="AU225" s="235" t="s">
        <v>75</v>
      </c>
      <c r="AY225" s="16" t="s">
        <v>148</v>
      </c>
      <c r="BE225" s="236">
        <f>IF(N225="základní",J225,0)</f>
        <v>0</v>
      </c>
      <c r="BF225" s="236">
        <f>IF(N225="snížená",J225,0)</f>
        <v>0</v>
      </c>
      <c r="BG225" s="236">
        <f>IF(N225="zákl. přenesená",J225,0)</f>
        <v>0</v>
      </c>
      <c r="BH225" s="236">
        <f>IF(N225="sníž. přenesená",J225,0)</f>
        <v>0</v>
      </c>
      <c r="BI225" s="236">
        <f>IF(N225="nulová",J225,0)</f>
        <v>0</v>
      </c>
      <c r="BJ225" s="16" t="s">
        <v>82</v>
      </c>
      <c r="BK225" s="236">
        <f>ROUND(I225*H225,2)</f>
        <v>0</v>
      </c>
      <c r="BL225" s="16" t="s">
        <v>156</v>
      </c>
      <c r="BM225" s="235" t="s">
        <v>1209</v>
      </c>
    </row>
    <row r="226" s="2" customFormat="1">
      <c r="A226" s="37"/>
      <c r="B226" s="38"/>
      <c r="C226" s="39"/>
      <c r="D226" s="237" t="s">
        <v>158</v>
      </c>
      <c r="E226" s="39"/>
      <c r="F226" s="238" t="s">
        <v>1210</v>
      </c>
      <c r="G226" s="39"/>
      <c r="H226" s="39"/>
      <c r="I226" s="239"/>
      <c r="J226" s="39"/>
      <c r="K226" s="39"/>
      <c r="L226" s="43"/>
      <c r="M226" s="240"/>
      <c r="N226" s="241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158</v>
      </c>
      <c r="AU226" s="16" t="s">
        <v>75</v>
      </c>
    </row>
    <row r="227" s="2" customFormat="1" ht="16.5" customHeight="1">
      <c r="A227" s="37"/>
      <c r="B227" s="38"/>
      <c r="C227" s="242" t="s">
        <v>558</v>
      </c>
      <c r="D227" s="242" t="s">
        <v>190</v>
      </c>
      <c r="E227" s="243" t="s">
        <v>1211</v>
      </c>
      <c r="F227" s="244" t="s">
        <v>1212</v>
      </c>
      <c r="G227" s="245" t="s">
        <v>765</v>
      </c>
      <c r="H227" s="246">
        <v>0.10000000000000001</v>
      </c>
      <c r="I227" s="247"/>
      <c r="J227" s="248">
        <f>ROUND(I227*H227,2)</f>
        <v>0</v>
      </c>
      <c r="K227" s="244" t="s">
        <v>154</v>
      </c>
      <c r="L227" s="43"/>
      <c r="M227" s="249" t="s">
        <v>1</v>
      </c>
      <c r="N227" s="250" t="s">
        <v>40</v>
      </c>
      <c r="O227" s="90"/>
      <c r="P227" s="233">
        <f>O227*H227</f>
        <v>0</v>
      </c>
      <c r="Q227" s="233">
        <v>0</v>
      </c>
      <c r="R227" s="233">
        <f>Q227*H227</f>
        <v>0</v>
      </c>
      <c r="S227" s="233">
        <v>0</v>
      </c>
      <c r="T227" s="23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5" t="s">
        <v>156</v>
      </c>
      <c r="AT227" s="235" t="s">
        <v>190</v>
      </c>
      <c r="AU227" s="235" t="s">
        <v>75</v>
      </c>
      <c r="AY227" s="16" t="s">
        <v>148</v>
      </c>
      <c r="BE227" s="236">
        <f>IF(N227="základní",J227,0)</f>
        <v>0</v>
      </c>
      <c r="BF227" s="236">
        <f>IF(N227="snížená",J227,0)</f>
        <v>0</v>
      </c>
      <c r="BG227" s="236">
        <f>IF(N227="zákl. přenesená",J227,0)</f>
        <v>0</v>
      </c>
      <c r="BH227" s="236">
        <f>IF(N227="sníž. přenesená",J227,0)</f>
        <v>0</v>
      </c>
      <c r="BI227" s="236">
        <f>IF(N227="nulová",J227,0)</f>
        <v>0</v>
      </c>
      <c r="BJ227" s="16" t="s">
        <v>82</v>
      </c>
      <c r="BK227" s="236">
        <f>ROUND(I227*H227,2)</f>
        <v>0</v>
      </c>
      <c r="BL227" s="16" t="s">
        <v>156</v>
      </c>
      <c r="BM227" s="235" t="s">
        <v>1213</v>
      </c>
    </row>
    <row r="228" s="2" customFormat="1">
      <c r="A228" s="37"/>
      <c r="B228" s="38"/>
      <c r="C228" s="39"/>
      <c r="D228" s="237" t="s">
        <v>158</v>
      </c>
      <c r="E228" s="39"/>
      <c r="F228" s="238" t="s">
        <v>1214</v>
      </c>
      <c r="G228" s="39"/>
      <c r="H228" s="39"/>
      <c r="I228" s="239"/>
      <c r="J228" s="39"/>
      <c r="K228" s="39"/>
      <c r="L228" s="43"/>
      <c r="M228" s="253"/>
      <c r="N228" s="254"/>
      <c r="O228" s="255"/>
      <c r="P228" s="255"/>
      <c r="Q228" s="255"/>
      <c r="R228" s="255"/>
      <c r="S228" s="255"/>
      <c r="T228" s="256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158</v>
      </c>
      <c r="AU228" s="16" t="s">
        <v>75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43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hqQq91WUTz6PgcOqrr15YJiw/EE4Ziia4a1hyLxJ8BphVSNOakmyP572QhRqozRZa8jKUejBU+biDbfDJ2jthg==" hashValue="yWvoTwiWt8e5+oRFVY61CiFNpPEjGUzPCoTzdxr4ET9NhpQJ7kSlveCVnk3Ta+kdrq9lSeTzB8GJilGL87pknQ==" algorithmName="SHA-512" password="CC35"/>
  <autoFilter ref="C115:K22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s="1" customFormat="1" ht="24.96" customHeight="1">
      <c r="B4" s="19"/>
      <c r="D4" s="147" t="s">
        <v>111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staničního zabezpečovacího zařízení v ŽST Hlubočky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112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1215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16. 3. 2021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32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33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35</v>
      </c>
      <c r="E30" s="37"/>
      <c r="F30" s="37"/>
      <c r="G30" s="37"/>
      <c r="H30" s="37"/>
      <c r="I30" s="37"/>
      <c r="J30" s="159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37</v>
      </c>
      <c r="G32" s="37"/>
      <c r="H32" s="37"/>
      <c r="I32" s="160" t="s">
        <v>36</v>
      </c>
      <c r="J32" s="160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39</v>
      </c>
      <c r="E33" s="149" t="s">
        <v>40</v>
      </c>
      <c r="F33" s="162">
        <f>ROUND((SUM(BE120:BE172)),  2)</f>
        <v>0</v>
      </c>
      <c r="G33" s="37"/>
      <c r="H33" s="37"/>
      <c r="I33" s="163">
        <v>0.20999999999999999</v>
      </c>
      <c r="J33" s="162">
        <f>ROUND(((SUM(BE120:BE172))*I33),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41</v>
      </c>
      <c r="F34" s="162">
        <f>ROUND((SUM(BF120:BF172)),  2)</f>
        <v>0</v>
      </c>
      <c r="G34" s="37"/>
      <c r="H34" s="37"/>
      <c r="I34" s="163">
        <v>0.14999999999999999</v>
      </c>
      <c r="J34" s="162">
        <f>ROUND(((SUM(BF120:BF172))*I34),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42</v>
      </c>
      <c r="F35" s="162">
        <f>ROUND((SUM(BG120:BG172)),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43</v>
      </c>
      <c r="F36" s="162">
        <f>ROUND((SUM(BH120:BH172)),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44</v>
      </c>
      <c r="F37" s="162">
        <f>ROUND((SUM(BI120:BI172)),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45</v>
      </c>
      <c r="E39" s="166"/>
      <c r="F39" s="166"/>
      <c r="G39" s="167" t="s">
        <v>46</v>
      </c>
      <c r="H39" s="168" t="s">
        <v>47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48</v>
      </c>
      <c r="E50" s="172"/>
      <c r="F50" s="172"/>
      <c r="G50" s="171" t="s">
        <v>49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50</v>
      </c>
      <c r="E61" s="174"/>
      <c r="F61" s="175" t="s">
        <v>51</v>
      </c>
      <c r="G61" s="173" t="s">
        <v>50</v>
      </c>
      <c r="H61" s="174"/>
      <c r="I61" s="174"/>
      <c r="J61" s="176" t="s">
        <v>51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52</v>
      </c>
      <c r="E65" s="177"/>
      <c r="F65" s="177"/>
      <c r="G65" s="171" t="s">
        <v>53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50</v>
      </c>
      <c r="E76" s="174"/>
      <c r="F76" s="175" t="s">
        <v>51</v>
      </c>
      <c r="G76" s="173" t="s">
        <v>50</v>
      </c>
      <c r="H76" s="174"/>
      <c r="I76" s="174"/>
      <c r="J76" s="176" t="s">
        <v>51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staničního zabezpečovacího zařízení v ŽST Hlubočky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VRN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Signal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Štěpán Mikš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117</v>
      </c>
      <c r="D94" s="184"/>
      <c r="E94" s="184"/>
      <c r="F94" s="184"/>
      <c r="G94" s="184"/>
      <c r="H94" s="184"/>
      <c r="I94" s="184"/>
      <c r="J94" s="185" t="s">
        <v>118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119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120</v>
      </c>
    </row>
    <row r="97" s="9" customFormat="1" ht="24.96" customHeight="1">
      <c r="A97" s="9"/>
      <c r="B97" s="187"/>
      <c r="C97" s="188"/>
      <c r="D97" s="189" t="s">
        <v>132</v>
      </c>
      <c r="E97" s="190"/>
      <c r="F97" s="190"/>
      <c r="G97" s="190"/>
      <c r="H97" s="190"/>
      <c r="I97" s="190"/>
      <c r="J97" s="191">
        <f>J121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7"/>
      <c r="C98" s="188"/>
      <c r="D98" s="189" t="s">
        <v>1216</v>
      </c>
      <c r="E98" s="190"/>
      <c r="F98" s="190"/>
      <c r="G98" s="190"/>
      <c r="H98" s="190"/>
      <c r="I98" s="190"/>
      <c r="J98" s="191">
        <f>J146</f>
        <v>0</v>
      </c>
      <c r="K98" s="188"/>
      <c r="L98" s="19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3"/>
      <c r="C99" s="132"/>
      <c r="D99" s="194" t="s">
        <v>1217</v>
      </c>
      <c r="E99" s="195"/>
      <c r="F99" s="195"/>
      <c r="G99" s="195"/>
      <c r="H99" s="195"/>
      <c r="I99" s="195"/>
      <c r="J99" s="196">
        <f>J165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1218</v>
      </c>
      <c r="E100" s="195"/>
      <c r="F100" s="195"/>
      <c r="G100" s="195"/>
      <c r="H100" s="195"/>
      <c r="I100" s="195"/>
      <c r="J100" s="196">
        <f>J170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133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Oprava staničního zabezpečovacího zařízení v ŽST Hlubočky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VRN - VRN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16. 3. 2021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>Signal Projekt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32</v>
      </c>
      <c r="J117" s="35" t="str">
        <f>E24</f>
        <v>Štěpán Mikš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8"/>
      <c r="B119" s="199"/>
      <c r="C119" s="200" t="s">
        <v>134</v>
      </c>
      <c r="D119" s="201" t="s">
        <v>60</v>
      </c>
      <c r="E119" s="201" t="s">
        <v>56</v>
      </c>
      <c r="F119" s="201" t="s">
        <v>57</v>
      </c>
      <c r="G119" s="201" t="s">
        <v>135</v>
      </c>
      <c r="H119" s="201" t="s">
        <v>136</v>
      </c>
      <c r="I119" s="201" t="s">
        <v>137</v>
      </c>
      <c r="J119" s="201" t="s">
        <v>118</v>
      </c>
      <c r="K119" s="202" t="s">
        <v>138</v>
      </c>
      <c r="L119" s="203"/>
      <c r="M119" s="99" t="s">
        <v>1</v>
      </c>
      <c r="N119" s="100" t="s">
        <v>39</v>
      </c>
      <c r="O119" s="100" t="s">
        <v>139</v>
      </c>
      <c r="P119" s="100" t="s">
        <v>140</v>
      </c>
      <c r="Q119" s="100" t="s">
        <v>141</v>
      </c>
      <c r="R119" s="100" t="s">
        <v>142</v>
      </c>
      <c r="S119" s="100" t="s">
        <v>143</v>
      </c>
      <c r="T119" s="101" t="s">
        <v>144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7"/>
      <c r="B120" s="38"/>
      <c r="C120" s="106" t="s">
        <v>145</v>
      </c>
      <c r="D120" s="39"/>
      <c r="E120" s="39"/>
      <c r="F120" s="39"/>
      <c r="G120" s="39"/>
      <c r="H120" s="39"/>
      <c r="I120" s="39"/>
      <c r="J120" s="204">
        <f>BK120</f>
        <v>0</v>
      </c>
      <c r="K120" s="39"/>
      <c r="L120" s="43"/>
      <c r="M120" s="102"/>
      <c r="N120" s="205"/>
      <c r="O120" s="103"/>
      <c r="P120" s="206">
        <f>P121+P146</f>
        <v>0</v>
      </c>
      <c r="Q120" s="103"/>
      <c r="R120" s="206">
        <f>R121+R146</f>
        <v>0</v>
      </c>
      <c r="S120" s="103"/>
      <c r="T120" s="207">
        <f>T121+T146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74</v>
      </c>
      <c r="AU120" s="16" t="s">
        <v>120</v>
      </c>
      <c r="BK120" s="208">
        <f>BK121+BK146</f>
        <v>0</v>
      </c>
    </row>
    <row r="121" s="12" customFormat="1" ht="25.92" customHeight="1">
      <c r="A121" s="12"/>
      <c r="B121" s="209"/>
      <c r="C121" s="210"/>
      <c r="D121" s="211" t="s">
        <v>74</v>
      </c>
      <c r="E121" s="212" t="s">
        <v>675</v>
      </c>
      <c r="F121" s="212" t="s">
        <v>676</v>
      </c>
      <c r="G121" s="210"/>
      <c r="H121" s="210"/>
      <c r="I121" s="213"/>
      <c r="J121" s="214">
        <f>BK121</f>
        <v>0</v>
      </c>
      <c r="K121" s="210"/>
      <c r="L121" s="215"/>
      <c r="M121" s="216"/>
      <c r="N121" s="217"/>
      <c r="O121" s="217"/>
      <c r="P121" s="218">
        <f>SUM(P122:P145)</f>
        <v>0</v>
      </c>
      <c r="Q121" s="217"/>
      <c r="R121" s="218">
        <f>SUM(R122:R145)</f>
        <v>0</v>
      </c>
      <c r="S121" s="217"/>
      <c r="T121" s="219">
        <f>SUM(T122:T145)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0" t="s">
        <v>156</v>
      </c>
      <c r="AT121" s="221" t="s">
        <v>74</v>
      </c>
      <c r="AU121" s="221" t="s">
        <v>75</v>
      </c>
      <c r="AY121" s="220" t="s">
        <v>148</v>
      </c>
      <c r="BK121" s="222">
        <f>SUM(BK122:BK145)</f>
        <v>0</v>
      </c>
    </row>
    <row r="122" s="2" customFormat="1" ht="33" customHeight="1">
      <c r="A122" s="37"/>
      <c r="B122" s="38"/>
      <c r="C122" s="242" t="s">
        <v>156</v>
      </c>
      <c r="D122" s="242" t="s">
        <v>190</v>
      </c>
      <c r="E122" s="243" t="s">
        <v>1219</v>
      </c>
      <c r="F122" s="244" t="s">
        <v>1220</v>
      </c>
      <c r="G122" s="245" t="s">
        <v>765</v>
      </c>
      <c r="H122" s="246">
        <v>2</v>
      </c>
      <c r="I122" s="247"/>
      <c r="J122" s="248">
        <f>ROUND(I122*H122,2)</f>
        <v>0</v>
      </c>
      <c r="K122" s="244" t="s">
        <v>154</v>
      </c>
      <c r="L122" s="43"/>
      <c r="M122" s="249" t="s">
        <v>1</v>
      </c>
      <c r="N122" s="250" t="s">
        <v>40</v>
      </c>
      <c r="O122" s="90"/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5" t="s">
        <v>221</v>
      </c>
      <c r="AT122" s="235" t="s">
        <v>190</v>
      </c>
      <c r="AU122" s="235" t="s">
        <v>82</v>
      </c>
      <c r="AY122" s="16" t="s">
        <v>148</v>
      </c>
      <c r="BE122" s="236">
        <f>IF(N122="základní",J122,0)</f>
        <v>0</v>
      </c>
      <c r="BF122" s="236">
        <f>IF(N122="snížená",J122,0)</f>
        <v>0</v>
      </c>
      <c r="BG122" s="236">
        <f>IF(N122="zákl. přenesená",J122,0)</f>
        <v>0</v>
      </c>
      <c r="BH122" s="236">
        <f>IF(N122="sníž. přenesená",J122,0)</f>
        <v>0</v>
      </c>
      <c r="BI122" s="236">
        <f>IF(N122="nulová",J122,0)</f>
        <v>0</v>
      </c>
      <c r="BJ122" s="16" t="s">
        <v>82</v>
      </c>
      <c r="BK122" s="236">
        <f>ROUND(I122*H122,2)</f>
        <v>0</v>
      </c>
      <c r="BL122" s="16" t="s">
        <v>221</v>
      </c>
      <c r="BM122" s="235" t="s">
        <v>1221</v>
      </c>
    </row>
    <row r="123" s="2" customFormat="1">
      <c r="A123" s="37"/>
      <c r="B123" s="38"/>
      <c r="C123" s="39"/>
      <c r="D123" s="237" t="s">
        <v>158</v>
      </c>
      <c r="E123" s="39"/>
      <c r="F123" s="238" t="s">
        <v>1222</v>
      </c>
      <c r="G123" s="39"/>
      <c r="H123" s="39"/>
      <c r="I123" s="239"/>
      <c r="J123" s="39"/>
      <c r="K123" s="39"/>
      <c r="L123" s="43"/>
      <c r="M123" s="240"/>
      <c r="N123" s="241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158</v>
      </c>
      <c r="AU123" s="16" t="s">
        <v>82</v>
      </c>
    </row>
    <row r="124" s="2" customFormat="1" ht="33" customHeight="1">
      <c r="A124" s="37"/>
      <c r="B124" s="38"/>
      <c r="C124" s="242" t="s">
        <v>483</v>
      </c>
      <c r="D124" s="242" t="s">
        <v>190</v>
      </c>
      <c r="E124" s="243" t="s">
        <v>1223</v>
      </c>
      <c r="F124" s="244" t="s">
        <v>1224</v>
      </c>
      <c r="G124" s="245" t="s">
        <v>765</v>
      </c>
      <c r="H124" s="246">
        <v>13</v>
      </c>
      <c r="I124" s="247"/>
      <c r="J124" s="248">
        <f>ROUND(I124*H124,2)</f>
        <v>0</v>
      </c>
      <c r="K124" s="244" t="s">
        <v>154</v>
      </c>
      <c r="L124" s="43"/>
      <c r="M124" s="249" t="s">
        <v>1</v>
      </c>
      <c r="N124" s="250" t="s">
        <v>40</v>
      </c>
      <c r="O124" s="90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5" t="s">
        <v>221</v>
      </c>
      <c r="AT124" s="235" t="s">
        <v>190</v>
      </c>
      <c r="AU124" s="235" t="s">
        <v>82</v>
      </c>
      <c r="AY124" s="16" t="s">
        <v>148</v>
      </c>
      <c r="BE124" s="236">
        <f>IF(N124="základní",J124,0)</f>
        <v>0</v>
      </c>
      <c r="BF124" s="236">
        <f>IF(N124="snížená",J124,0)</f>
        <v>0</v>
      </c>
      <c r="BG124" s="236">
        <f>IF(N124="zákl. přenesená",J124,0)</f>
        <v>0</v>
      </c>
      <c r="BH124" s="236">
        <f>IF(N124="sníž. přenesená",J124,0)</f>
        <v>0</v>
      </c>
      <c r="BI124" s="236">
        <f>IF(N124="nulová",J124,0)</f>
        <v>0</v>
      </c>
      <c r="BJ124" s="16" t="s">
        <v>82</v>
      </c>
      <c r="BK124" s="236">
        <f>ROUND(I124*H124,2)</f>
        <v>0</v>
      </c>
      <c r="BL124" s="16" t="s">
        <v>221</v>
      </c>
      <c r="BM124" s="235" t="s">
        <v>1225</v>
      </c>
    </row>
    <row r="125" s="2" customFormat="1">
      <c r="A125" s="37"/>
      <c r="B125" s="38"/>
      <c r="C125" s="39"/>
      <c r="D125" s="237" t="s">
        <v>158</v>
      </c>
      <c r="E125" s="39"/>
      <c r="F125" s="238" t="s">
        <v>1226</v>
      </c>
      <c r="G125" s="39"/>
      <c r="H125" s="39"/>
      <c r="I125" s="239"/>
      <c r="J125" s="39"/>
      <c r="K125" s="39"/>
      <c r="L125" s="43"/>
      <c r="M125" s="240"/>
      <c r="N125" s="241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158</v>
      </c>
      <c r="AU125" s="16" t="s">
        <v>82</v>
      </c>
    </row>
    <row r="126" s="2" customFormat="1" ht="33" customHeight="1">
      <c r="A126" s="37"/>
      <c r="B126" s="38"/>
      <c r="C126" s="242" t="s">
        <v>449</v>
      </c>
      <c r="D126" s="242" t="s">
        <v>190</v>
      </c>
      <c r="E126" s="243" t="s">
        <v>1227</v>
      </c>
      <c r="F126" s="244" t="s">
        <v>1228</v>
      </c>
      <c r="G126" s="245" t="s">
        <v>765</v>
      </c>
      <c r="H126" s="246">
        <v>2.1000000000000001</v>
      </c>
      <c r="I126" s="247"/>
      <c r="J126" s="248">
        <f>ROUND(I126*H126,2)</f>
        <v>0</v>
      </c>
      <c r="K126" s="244" t="s">
        <v>154</v>
      </c>
      <c r="L126" s="43"/>
      <c r="M126" s="249" t="s">
        <v>1</v>
      </c>
      <c r="N126" s="250" t="s">
        <v>40</v>
      </c>
      <c r="O126" s="90"/>
      <c r="P126" s="233">
        <f>O126*H126</f>
        <v>0</v>
      </c>
      <c r="Q126" s="233">
        <v>0</v>
      </c>
      <c r="R126" s="233">
        <f>Q126*H126</f>
        <v>0</v>
      </c>
      <c r="S126" s="233">
        <v>0</v>
      </c>
      <c r="T126" s="23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5" t="s">
        <v>221</v>
      </c>
      <c r="AT126" s="235" t="s">
        <v>190</v>
      </c>
      <c r="AU126" s="235" t="s">
        <v>82</v>
      </c>
      <c r="AY126" s="16" t="s">
        <v>148</v>
      </c>
      <c r="BE126" s="236">
        <f>IF(N126="základní",J126,0)</f>
        <v>0</v>
      </c>
      <c r="BF126" s="236">
        <f>IF(N126="snížená",J126,0)</f>
        <v>0</v>
      </c>
      <c r="BG126" s="236">
        <f>IF(N126="zákl. přenesená",J126,0)</f>
        <v>0</v>
      </c>
      <c r="BH126" s="236">
        <f>IF(N126="sníž. přenesená",J126,0)</f>
        <v>0</v>
      </c>
      <c r="BI126" s="236">
        <f>IF(N126="nulová",J126,0)</f>
        <v>0</v>
      </c>
      <c r="BJ126" s="16" t="s">
        <v>82</v>
      </c>
      <c r="BK126" s="236">
        <f>ROUND(I126*H126,2)</f>
        <v>0</v>
      </c>
      <c r="BL126" s="16" t="s">
        <v>221</v>
      </c>
      <c r="BM126" s="235" t="s">
        <v>1229</v>
      </c>
    </row>
    <row r="127" s="2" customFormat="1">
      <c r="A127" s="37"/>
      <c r="B127" s="38"/>
      <c r="C127" s="39"/>
      <c r="D127" s="237" t="s">
        <v>158</v>
      </c>
      <c r="E127" s="39"/>
      <c r="F127" s="238" t="s">
        <v>1228</v>
      </c>
      <c r="G127" s="39"/>
      <c r="H127" s="39"/>
      <c r="I127" s="239"/>
      <c r="J127" s="39"/>
      <c r="K127" s="39"/>
      <c r="L127" s="43"/>
      <c r="M127" s="240"/>
      <c r="N127" s="241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158</v>
      </c>
      <c r="AU127" s="16" t="s">
        <v>82</v>
      </c>
    </row>
    <row r="128" s="2" customFormat="1" ht="33" customHeight="1">
      <c r="A128" s="37"/>
      <c r="B128" s="38"/>
      <c r="C128" s="242" t="s">
        <v>453</v>
      </c>
      <c r="D128" s="242" t="s">
        <v>190</v>
      </c>
      <c r="E128" s="243" t="s">
        <v>1230</v>
      </c>
      <c r="F128" s="244" t="s">
        <v>1231</v>
      </c>
      <c r="G128" s="245" t="s">
        <v>765</v>
      </c>
      <c r="H128" s="246">
        <v>1.2</v>
      </c>
      <c r="I128" s="247"/>
      <c r="J128" s="248">
        <f>ROUND(I128*H128,2)</f>
        <v>0</v>
      </c>
      <c r="K128" s="244" t="s">
        <v>154</v>
      </c>
      <c r="L128" s="43"/>
      <c r="M128" s="249" t="s">
        <v>1</v>
      </c>
      <c r="N128" s="250" t="s">
        <v>40</v>
      </c>
      <c r="O128" s="90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5" t="s">
        <v>221</v>
      </c>
      <c r="AT128" s="235" t="s">
        <v>190</v>
      </c>
      <c r="AU128" s="235" t="s">
        <v>82</v>
      </c>
      <c r="AY128" s="16" t="s">
        <v>148</v>
      </c>
      <c r="BE128" s="236">
        <f>IF(N128="základní",J128,0)</f>
        <v>0</v>
      </c>
      <c r="BF128" s="236">
        <f>IF(N128="snížená",J128,0)</f>
        <v>0</v>
      </c>
      <c r="BG128" s="236">
        <f>IF(N128="zákl. přenesená",J128,0)</f>
        <v>0</v>
      </c>
      <c r="BH128" s="236">
        <f>IF(N128="sníž. přenesená",J128,0)</f>
        <v>0</v>
      </c>
      <c r="BI128" s="236">
        <f>IF(N128="nulová",J128,0)</f>
        <v>0</v>
      </c>
      <c r="BJ128" s="16" t="s">
        <v>82</v>
      </c>
      <c r="BK128" s="236">
        <f>ROUND(I128*H128,2)</f>
        <v>0</v>
      </c>
      <c r="BL128" s="16" t="s">
        <v>221</v>
      </c>
      <c r="BM128" s="235" t="s">
        <v>1232</v>
      </c>
    </row>
    <row r="129" s="2" customFormat="1">
      <c r="A129" s="37"/>
      <c r="B129" s="38"/>
      <c r="C129" s="39"/>
      <c r="D129" s="237" t="s">
        <v>158</v>
      </c>
      <c r="E129" s="39"/>
      <c r="F129" s="238" t="s">
        <v>1231</v>
      </c>
      <c r="G129" s="39"/>
      <c r="H129" s="39"/>
      <c r="I129" s="239"/>
      <c r="J129" s="39"/>
      <c r="K129" s="39"/>
      <c r="L129" s="43"/>
      <c r="M129" s="240"/>
      <c r="N129" s="241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158</v>
      </c>
      <c r="AU129" s="16" t="s">
        <v>82</v>
      </c>
    </row>
    <row r="130" s="2" customFormat="1" ht="37.8" customHeight="1">
      <c r="A130" s="37"/>
      <c r="B130" s="38"/>
      <c r="C130" s="242" t="s">
        <v>316</v>
      </c>
      <c r="D130" s="242" t="s">
        <v>190</v>
      </c>
      <c r="E130" s="243" t="s">
        <v>1233</v>
      </c>
      <c r="F130" s="244" t="s">
        <v>1234</v>
      </c>
      <c r="G130" s="245" t="s">
        <v>765</v>
      </c>
      <c r="H130" s="246">
        <v>3.6000000000000001</v>
      </c>
      <c r="I130" s="247"/>
      <c r="J130" s="248">
        <f>ROUND(I130*H130,2)</f>
        <v>0</v>
      </c>
      <c r="K130" s="244" t="s">
        <v>154</v>
      </c>
      <c r="L130" s="43"/>
      <c r="M130" s="249" t="s">
        <v>1</v>
      </c>
      <c r="N130" s="250" t="s">
        <v>40</v>
      </c>
      <c r="O130" s="90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5" t="s">
        <v>221</v>
      </c>
      <c r="AT130" s="235" t="s">
        <v>190</v>
      </c>
      <c r="AU130" s="235" t="s">
        <v>82</v>
      </c>
      <c r="AY130" s="16" t="s">
        <v>148</v>
      </c>
      <c r="BE130" s="236">
        <f>IF(N130="základní",J130,0)</f>
        <v>0</v>
      </c>
      <c r="BF130" s="236">
        <f>IF(N130="snížená",J130,0)</f>
        <v>0</v>
      </c>
      <c r="BG130" s="236">
        <f>IF(N130="zákl. přenesená",J130,0)</f>
        <v>0</v>
      </c>
      <c r="BH130" s="236">
        <f>IF(N130="sníž. přenesená",J130,0)</f>
        <v>0</v>
      </c>
      <c r="BI130" s="236">
        <f>IF(N130="nulová",J130,0)</f>
        <v>0</v>
      </c>
      <c r="BJ130" s="16" t="s">
        <v>82</v>
      </c>
      <c r="BK130" s="236">
        <f>ROUND(I130*H130,2)</f>
        <v>0</v>
      </c>
      <c r="BL130" s="16" t="s">
        <v>221</v>
      </c>
      <c r="BM130" s="235" t="s">
        <v>1235</v>
      </c>
    </row>
    <row r="131" s="2" customFormat="1">
      <c r="A131" s="37"/>
      <c r="B131" s="38"/>
      <c r="C131" s="39"/>
      <c r="D131" s="237" t="s">
        <v>158</v>
      </c>
      <c r="E131" s="39"/>
      <c r="F131" s="238" t="s">
        <v>1236</v>
      </c>
      <c r="G131" s="39"/>
      <c r="H131" s="39"/>
      <c r="I131" s="239"/>
      <c r="J131" s="39"/>
      <c r="K131" s="39"/>
      <c r="L131" s="43"/>
      <c r="M131" s="240"/>
      <c r="N131" s="241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158</v>
      </c>
      <c r="AU131" s="16" t="s">
        <v>82</v>
      </c>
    </row>
    <row r="132" s="2" customFormat="1" ht="37.8" customHeight="1">
      <c r="A132" s="37"/>
      <c r="B132" s="38"/>
      <c r="C132" s="242" t="s">
        <v>488</v>
      </c>
      <c r="D132" s="242" t="s">
        <v>190</v>
      </c>
      <c r="E132" s="243" t="s">
        <v>1237</v>
      </c>
      <c r="F132" s="244" t="s">
        <v>1238</v>
      </c>
      <c r="G132" s="245" t="s">
        <v>765</v>
      </c>
      <c r="H132" s="246">
        <v>7.5999999999999996</v>
      </c>
      <c r="I132" s="247"/>
      <c r="J132" s="248">
        <f>ROUND(I132*H132,2)</f>
        <v>0</v>
      </c>
      <c r="K132" s="244" t="s">
        <v>154</v>
      </c>
      <c r="L132" s="43"/>
      <c r="M132" s="249" t="s">
        <v>1</v>
      </c>
      <c r="N132" s="250" t="s">
        <v>40</v>
      </c>
      <c r="O132" s="90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5" t="s">
        <v>221</v>
      </c>
      <c r="AT132" s="235" t="s">
        <v>190</v>
      </c>
      <c r="AU132" s="235" t="s">
        <v>82</v>
      </c>
      <c r="AY132" s="16" t="s">
        <v>148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6" t="s">
        <v>82</v>
      </c>
      <c r="BK132" s="236">
        <f>ROUND(I132*H132,2)</f>
        <v>0</v>
      </c>
      <c r="BL132" s="16" t="s">
        <v>221</v>
      </c>
      <c r="BM132" s="235" t="s">
        <v>1239</v>
      </c>
    </row>
    <row r="133" s="2" customFormat="1">
      <c r="A133" s="37"/>
      <c r="B133" s="38"/>
      <c r="C133" s="39"/>
      <c r="D133" s="237" t="s">
        <v>158</v>
      </c>
      <c r="E133" s="39"/>
      <c r="F133" s="238" t="s">
        <v>1240</v>
      </c>
      <c r="G133" s="39"/>
      <c r="H133" s="39"/>
      <c r="I133" s="239"/>
      <c r="J133" s="39"/>
      <c r="K133" s="39"/>
      <c r="L133" s="43"/>
      <c r="M133" s="240"/>
      <c r="N133" s="241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158</v>
      </c>
      <c r="AU133" s="16" t="s">
        <v>82</v>
      </c>
    </row>
    <row r="134" s="2" customFormat="1" ht="37.8" customHeight="1">
      <c r="A134" s="37"/>
      <c r="B134" s="38"/>
      <c r="C134" s="242" t="s">
        <v>155</v>
      </c>
      <c r="D134" s="242" t="s">
        <v>190</v>
      </c>
      <c r="E134" s="243" t="s">
        <v>1241</v>
      </c>
      <c r="F134" s="244" t="s">
        <v>1242</v>
      </c>
      <c r="G134" s="245" t="s">
        <v>765</v>
      </c>
      <c r="H134" s="246">
        <v>1.8899999999999999</v>
      </c>
      <c r="I134" s="247"/>
      <c r="J134" s="248">
        <f>ROUND(I134*H134,2)</f>
        <v>0</v>
      </c>
      <c r="K134" s="244" t="s">
        <v>154</v>
      </c>
      <c r="L134" s="43"/>
      <c r="M134" s="249" t="s">
        <v>1</v>
      </c>
      <c r="N134" s="250" t="s">
        <v>40</v>
      </c>
      <c r="O134" s="90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5" t="s">
        <v>221</v>
      </c>
      <c r="AT134" s="235" t="s">
        <v>190</v>
      </c>
      <c r="AU134" s="235" t="s">
        <v>82</v>
      </c>
      <c r="AY134" s="16" t="s">
        <v>148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6" t="s">
        <v>82</v>
      </c>
      <c r="BK134" s="236">
        <f>ROUND(I134*H134,2)</f>
        <v>0</v>
      </c>
      <c r="BL134" s="16" t="s">
        <v>221</v>
      </c>
      <c r="BM134" s="235" t="s">
        <v>1243</v>
      </c>
    </row>
    <row r="135" s="2" customFormat="1">
      <c r="A135" s="37"/>
      <c r="B135" s="38"/>
      <c r="C135" s="39"/>
      <c r="D135" s="237" t="s">
        <v>158</v>
      </c>
      <c r="E135" s="39"/>
      <c r="F135" s="238" t="s">
        <v>1244</v>
      </c>
      <c r="G135" s="39"/>
      <c r="H135" s="39"/>
      <c r="I135" s="239"/>
      <c r="J135" s="39"/>
      <c r="K135" s="39"/>
      <c r="L135" s="43"/>
      <c r="M135" s="240"/>
      <c r="N135" s="241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158</v>
      </c>
      <c r="AU135" s="16" t="s">
        <v>82</v>
      </c>
    </row>
    <row r="136" s="2" customFormat="1" ht="37.8" customHeight="1">
      <c r="A136" s="37"/>
      <c r="B136" s="38"/>
      <c r="C136" s="242" t="s">
        <v>366</v>
      </c>
      <c r="D136" s="242" t="s">
        <v>190</v>
      </c>
      <c r="E136" s="243" t="s">
        <v>1245</v>
      </c>
      <c r="F136" s="244" t="s">
        <v>1246</v>
      </c>
      <c r="G136" s="245" t="s">
        <v>765</v>
      </c>
      <c r="H136" s="246">
        <v>0.20000000000000001</v>
      </c>
      <c r="I136" s="247"/>
      <c r="J136" s="248">
        <f>ROUND(I136*H136,2)</f>
        <v>0</v>
      </c>
      <c r="K136" s="244" t="s">
        <v>154</v>
      </c>
      <c r="L136" s="43"/>
      <c r="M136" s="249" t="s">
        <v>1</v>
      </c>
      <c r="N136" s="250" t="s">
        <v>40</v>
      </c>
      <c r="O136" s="90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5" t="s">
        <v>221</v>
      </c>
      <c r="AT136" s="235" t="s">
        <v>190</v>
      </c>
      <c r="AU136" s="235" t="s">
        <v>82</v>
      </c>
      <c r="AY136" s="16" t="s">
        <v>148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6" t="s">
        <v>82</v>
      </c>
      <c r="BK136" s="236">
        <f>ROUND(I136*H136,2)</f>
        <v>0</v>
      </c>
      <c r="BL136" s="16" t="s">
        <v>221</v>
      </c>
      <c r="BM136" s="235" t="s">
        <v>1247</v>
      </c>
    </row>
    <row r="137" s="2" customFormat="1">
      <c r="A137" s="37"/>
      <c r="B137" s="38"/>
      <c r="C137" s="39"/>
      <c r="D137" s="237" t="s">
        <v>158</v>
      </c>
      <c r="E137" s="39"/>
      <c r="F137" s="238" t="s">
        <v>1248</v>
      </c>
      <c r="G137" s="39"/>
      <c r="H137" s="39"/>
      <c r="I137" s="239"/>
      <c r="J137" s="39"/>
      <c r="K137" s="39"/>
      <c r="L137" s="43"/>
      <c r="M137" s="240"/>
      <c r="N137" s="241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158</v>
      </c>
      <c r="AU137" s="16" t="s">
        <v>82</v>
      </c>
    </row>
    <row r="138" s="2" customFormat="1" ht="37.8" customHeight="1">
      <c r="A138" s="37"/>
      <c r="B138" s="38"/>
      <c r="C138" s="242" t="s">
        <v>823</v>
      </c>
      <c r="D138" s="242" t="s">
        <v>190</v>
      </c>
      <c r="E138" s="243" t="s">
        <v>1249</v>
      </c>
      <c r="F138" s="244" t="s">
        <v>1250</v>
      </c>
      <c r="G138" s="245" t="s">
        <v>765</v>
      </c>
      <c r="H138" s="246">
        <v>2.3999999999999999</v>
      </c>
      <c r="I138" s="247"/>
      <c r="J138" s="248">
        <f>ROUND(I138*H138,2)</f>
        <v>0</v>
      </c>
      <c r="K138" s="244" t="s">
        <v>154</v>
      </c>
      <c r="L138" s="43"/>
      <c r="M138" s="249" t="s">
        <v>1</v>
      </c>
      <c r="N138" s="250" t="s">
        <v>40</v>
      </c>
      <c r="O138" s="90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5" t="s">
        <v>221</v>
      </c>
      <c r="AT138" s="235" t="s">
        <v>190</v>
      </c>
      <c r="AU138" s="235" t="s">
        <v>82</v>
      </c>
      <c r="AY138" s="16" t="s">
        <v>148</v>
      </c>
      <c r="BE138" s="236">
        <f>IF(N138="základní",J138,0)</f>
        <v>0</v>
      </c>
      <c r="BF138" s="236">
        <f>IF(N138="snížená",J138,0)</f>
        <v>0</v>
      </c>
      <c r="BG138" s="236">
        <f>IF(N138="zákl. přenesená",J138,0)</f>
        <v>0</v>
      </c>
      <c r="BH138" s="236">
        <f>IF(N138="sníž. přenesená",J138,0)</f>
        <v>0</v>
      </c>
      <c r="BI138" s="236">
        <f>IF(N138="nulová",J138,0)</f>
        <v>0</v>
      </c>
      <c r="BJ138" s="16" t="s">
        <v>82</v>
      </c>
      <c r="BK138" s="236">
        <f>ROUND(I138*H138,2)</f>
        <v>0</v>
      </c>
      <c r="BL138" s="16" t="s">
        <v>221</v>
      </c>
      <c r="BM138" s="235" t="s">
        <v>1251</v>
      </c>
    </row>
    <row r="139" s="2" customFormat="1">
      <c r="A139" s="37"/>
      <c r="B139" s="38"/>
      <c r="C139" s="39"/>
      <c r="D139" s="237" t="s">
        <v>158</v>
      </c>
      <c r="E139" s="39"/>
      <c r="F139" s="238" t="s">
        <v>1252</v>
      </c>
      <c r="G139" s="39"/>
      <c r="H139" s="39"/>
      <c r="I139" s="239"/>
      <c r="J139" s="39"/>
      <c r="K139" s="39"/>
      <c r="L139" s="43"/>
      <c r="M139" s="240"/>
      <c r="N139" s="241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158</v>
      </c>
      <c r="AU139" s="16" t="s">
        <v>82</v>
      </c>
    </row>
    <row r="140" s="2" customFormat="1" ht="24.15" customHeight="1">
      <c r="A140" s="37"/>
      <c r="B140" s="38"/>
      <c r="C140" s="242" t="s">
        <v>374</v>
      </c>
      <c r="D140" s="242" t="s">
        <v>190</v>
      </c>
      <c r="E140" s="243" t="s">
        <v>1253</v>
      </c>
      <c r="F140" s="244" t="s">
        <v>1254</v>
      </c>
      <c r="G140" s="245" t="s">
        <v>765</v>
      </c>
      <c r="H140" s="246">
        <v>5.2000000000000002</v>
      </c>
      <c r="I140" s="247"/>
      <c r="J140" s="248">
        <f>ROUND(I140*H140,2)</f>
        <v>0</v>
      </c>
      <c r="K140" s="244" t="s">
        <v>154</v>
      </c>
      <c r="L140" s="43"/>
      <c r="M140" s="249" t="s">
        <v>1</v>
      </c>
      <c r="N140" s="250" t="s">
        <v>40</v>
      </c>
      <c r="O140" s="90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5" t="s">
        <v>221</v>
      </c>
      <c r="AT140" s="235" t="s">
        <v>190</v>
      </c>
      <c r="AU140" s="235" t="s">
        <v>82</v>
      </c>
      <c r="AY140" s="16" t="s">
        <v>148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6" t="s">
        <v>82</v>
      </c>
      <c r="BK140" s="236">
        <f>ROUND(I140*H140,2)</f>
        <v>0</v>
      </c>
      <c r="BL140" s="16" t="s">
        <v>221</v>
      </c>
      <c r="BM140" s="235" t="s">
        <v>1255</v>
      </c>
    </row>
    <row r="141" s="2" customFormat="1">
      <c r="A141" s="37"/>
      <c r="B141" s="38"/>
      <c r="C141" s="39"/>
      <c r="D141" s="237" t="s">
        <v>158</v>
      </c>
      <c r="E141" s="39"/>
      <c r="F141" s="238" t="s">
        <v>1256</v>
      </c>
      <c r="G141" s="39"/>
      <c r="H141" s="39"/>
      <c r="I141" s="239"/>
      <c r="J141" s="39"/>
      <c r="K141" s="39"/>
      <c r="L141" s="43"/>
      <c r="M141" s="240"/>
      <c r="N141" s="241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158</v>
      </c>
      <c r="AU141" s="16" t="s">
        <v>82</v>
      </c>
    </row>
    <row r="142" s="2" customFormat="1" ht="33" customHeight="1">
      <c r="A142" s="37"/>
      <c r="B142" s="38"/>
      <c r="C142" s="242" t="s">
        <v>378</v>
      </c>
      <c r="D142" s="242" t="s">
        <v>190</v>
      </c>
      <c r="E142" s="243" t="s">
        <v>1257</v>
      </c>
      <c r="F142" s="244" t="s">
        <v>1258</v>
      </c>
      <c r="G142" s="245" t="s">
        <v>186</v>
      </c>
      <c r="H142" s="246">
        <v>2.2000000000000002</v>
      </c>
      <c r="I142" s="247"/>
      <c r="J142" s="248">
        <f>ROUND(I142*H142,2)</f>
        <v>0</v>
      </c>
      <c r="K142" s="244" t="s">
        <v>154</v>
      </c>
      <c r="L142" s="43"/>
      <c r="M142" s="249" t="s">
        <v>1</v>
      </c>
      <c r="N142" s="250" t="s">
        <v>40</v>
      </c>
      <c r="O142" s="90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5" t="s">
        <v>221</v>
      </c>
      <c r="AT142" s="235" t="s">
        <v>190</v>
      </c>
      <c r="AU142" s="235" t="s">
        <v>82</v>
      </c>
      <c r="AY142" s="16" t="s">
        <v>148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6" t="s">
        <v>82</v>
      </c>
      <c r="BK142" s="236">
        <f>ROUND(I142*H142,2)</f>
        <v>0</v>
      </c>
      <c r="BL142" s="16" t="s">
        <v>221</v>
      </c>
      <c r="BM142" s="235" t="s">
        <v>1259</v>
      </c>
    </row>
    <row r="143" s="2" customFormat="1">
      <c r="A143" s="37"/>
      <c r="B143" s="38"/>
      <c r="C143" s="39"/>
      <c r="D143" s="237" t="s">
        <v>158</v>
      </c>
      <c r="E143" s="39"/>
      <c r="F143" s="238" t="s">
        <v>1260</v>
      </c>
      <c r="G143" s="39"/>
      <c r="H143" s="39"/>
      <c r="I143" s="239"/>
      <c r="J143" s="39"/>
      <c r="K143" s="39"/>
      <c r="L143" s="43"/>
      <c r="M143" s="240"/>
      <c r="N143" s="241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158</v>
      </c>
      <c r="AU143" s="16" t="s">
        <v>82</v>
      </c>
    </row>
    <row r="144" s="2" customFormat="1" ht="24.15" customHeight="1">
      <c r="A144" s="37"/>
      <c r="B144" s="38"/>
      <c r="C144" s="242" t="s">
        <v>458</v>
      </c>
      <c r="D144" s="242" t="s">
        <v>190</v>
      </c>
      <c r="E144" s="243" t="s">
        <v>1207</v>
      </c>
      <c r="F144" s="244" t="s">
        <v>1261</v>
      </c>
      <c r="G144" s="245" t="s">
        <v>765</v>
      </c>
      <c r="H144" s="246">
        <v>0.69999999999999996</v>
      </c>
      <c r="I144" s="247"/>
      <c r="J144" s="248">
        <f>ROUND(I144*H144,2)</f>
        <v>0</v>
      </c>
      <c r="K144" s="244" t="s">
        <v>154</v>
      </c>
      <c r="L144" s="43"/>
      <c r="M144" s="249" t="s">
        <v>1</v>
      </c>
      <c r="N144" s="250" t="s">
        <v>40</v>
      </c>
      <c r="O144" s="90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5" t="s">
        <v>221</v>
      </c>
      <c r="AT144" s="235" t="s">
        <v>190</v>
      </c>
      <c r="AU144" s="235" t="s">
        <v>82</v>
      </c>
      <c r="AY144" s="16" t="s">
        <v>148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6" t="s">
        <v>82</v>
      </c>
      <c r="BK144" s="236">
        <f>ROUND(I144*H144,2)</f>
        <v>0</v>
      </c>
      <c r="BL144" s="16" t="s">
        <v>221</v>
      </c>
      <c r="BM144" s="235" t="s">
        <v>1262</v>
      </c>
    </row>
    <row r="145" s="2" customFormat="1">
      <c r="A145" s="37"/>
      <c r="B145" s="38"/>
      <c r="C145" s="39"/>
      <c r="D145" s="237" t="s">
        <v>158</v>
      </c>
      <c r="E145" s="39"/>
      <c r="F145" s="238" t="s">
        <v>1261</v>
      </c>
      <c r="G145" s="39"/>
      <c r="H145" s="39"/>
      <c r="I145" s="239"/>
      <c r="J145" s="39"/>
      <c r="K145" s="39"/>
      <c r="L145" s="43"/>
      <c r="M145" s="240"/>
      <c r="N145" s="241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158</v>
      </c>
      <c r="AU145" s="16" t="s">
        <v>82</v>
      </c>
    </row>
    <row r="146" s="12" customFormat="1" ht="25.92" customHeight="1">
      <c r="A146" s="12"/>
      <c r="B146" s="209"/>
      <c r="C146" s="210"/>
      <c r="D146" s="211" t="s">
        <v>74</v>
      </c>
      <c r="E146" s="212" t="s">
        <v>106</v>
      </c>
      <c r="F146" s="212" t="s">
        <v>1263</v>
      </c>
      <c r="G146" s="210"/>
      <c r="H146" s="210"/>
      <c r="I146" s="213"/>
      <c r="J146" s="214">
        <f>BK146</f>
        <v>0</v>
      </c>
      <c r="K146" s="210"/>
      <c r="L146" s="215"/>
      <c r="M146" s="216"/>
      <c r="N146" s="217"/>
      <c r="O146" s="217"/>
      <c r="P146" s="218">
        <f>P147+SUM(P148:P165)+P170</f>
        <v>0</v>
      </c>
      <c r="Q146" s="217"/>
      <c r="R146" s="218">
        <f>R147+SUM(R148:R165)+R170</f>
        <v>0</v>
      </c>
      <c r="S146" s="217"/>
      <c r="T146" s="219">
        <f>T147+SUM(T148:T165)+T170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483</v>
      </c>
      <c r="AT146" s="221" t="s">
        <v>74</v>
      </c>
      <c r="AU146" s="221" t="s">
        <v>75</v>
      </c>
      <c r="AY146" s="220" t="s">
        <v>148</v>
      </c>
      <c r="BK146" s="222">
        <f>BK147+SUM(BK148:BK165)+BK170</f>
        <v>0</v>
      </c>
    </row>
    <row r="147" s="2" customFormat="1" ht="21.75" customHeight="1">
      <c r="A147" s="37"/>
      <c r="B147" s="38"/>
      <c r="C147" s="242" t="s">
        <v>394</v>
      </c>
      <c r="D147" s="242" t="s">
        <v>190</v>
      </c>
      <c r="E147" s="243" t="s">
        <v>1264</v>
      </c>
      <c r="F147" s="244" t="s">
        <v>1265</v>
      </c>
      <c r="G147" s="245" t="s">
        <v>1266</v>
      </c>
      <c r="H147" s="257"/>
      <c r="I147" s="247"/>
      <c r="J147" s="248">
        <f>ROUND(I147*H147,2)</f>
        <v>0</v>
      </c>
      <c r="K147" s="244" t="s">
        <v>154</v>
      </c>
      <c r="L147" s="43"/>
      <c r="M147" s="249" t="s">
        <v>1</v>
      </c>
      <c r="N147" s="250" t="s">
        <v>40</v>
      </c>
      <c r="O147" s="90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5" t="s">
        <v>1267</v>
      </c>
      <c r="AT147" s="235" t="s">
        <v>190</v>
      </c>
      <c r="AU147" s="235" t="s">
        <v>82</v>
      </c>
      <c r="AY147" s="16" t="s">
        <v>148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6" t="s">
        <v>82</v>
      </c>
      <c r="BK147" s="236">
        <f>ROUND(I147*H147,2)</f>
        <v>0</v>
      </c>
      <c r="BL147" s="16" t="s">
        <v>1267</v>
      </c>
      <c r="BM147" s="235" t="s">
        <v>1268</v>
      </c>
    </row>
    <row r="148" s="2" customFormat="1">
      <c r="A148" s="37"/>
      <c r="B148" s="38"/>
      <c r="C148" s="39"/>
      <c r="D148" s="237" t="s">
        <v>158</v>
      </c>
      <c r="E148" s="39"/>
      <c r="F148" s="238" t="s">
        <v>1265</v>
      </c>
      <c r="G148" s="39"/>
      <c r="H148" s="39"/>
      <c r="I148" s="239"/>
      <c r="J148" s="39"/>
      <c r="K148" s="39"/>
      <c r="L148" s="43"/>
      <c r="M148" s="240"/>
      <c r="N148" s="241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158</v>
      </c>
      <c r="AU148" s="16" t="s">
        <v>82</v>
      </c>
    </row>
    <row r="149" s="2" customFormat="1" ht="24.15" customHeight="1">
      <c r="A149" s="37"/>
      <c r="B149" s="38"/>
      <c r="C149" s="242" t="s">
        <v>398</v>
      </c>
      <c r="D149" s="242" t="s">
        <v>190</v>
      </c>
      <c r="E149" s="243" t="s">
        <v>1269</v>
      </c>
      <c r="F149" s="244" t="s">
        <v>1270</v>
      </c>
      <c r="G149" s="245" t="s">
        <v>1266</v>
      </c>
      <c r="H149" s="257"/>
      <c r="I149" s="247"/>
      <c r="J149" s="248">
        <f>ROUND(I149*H149,2)</f>
        <v>0</v>
      </c>
      <c r="K149" s="244" t="s">
        <v>154</v>
      </c>
      <c r="L149" s="43"/>
      <c r="M149" s="249" t="s">
        <v>1</v>
      </c>
      <c r="N149" s="250" t="s">
        <v>40</v>
      </c>
      <c r="O149" s="90"/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5" t="s">
        <v>1267</v>
      </c>
      <c r="AT149" s="235" t="s">
        <v>190</v>
      </c>
      <c r="AU149" s="235" t="s">
        <v>82</v>
      </c>
      <c r="AY149" s="16" t="s">
        <v>148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6" t="s">
        <v>82</v>
      </c>
      <c r="BK149" s="236">
        <f>ROUND(I149*H149,2)</f>
        <v>0</v>
      </c>
      <c r="BL149" s="16" t="s">
        <v>1267</v>
      </c>
      <c r="BM149" s="235" t="s">
        <v>1271</v>
      </c>
    </row>
    <row r="150" s="2" customFormat="1">
      <c r="A150" s="37"/>
      <c r="B150" s="38"/>
      <c r="C150" s="39"/>
      <c r="D150" s="237" t="s">
        <v>158</v>
      </c>
      <c r="E150" s="39"/>
      <c r="F150" s="238" t="s">
        <v>1270</v>
      </c>
      <c r="G150" s="39"/>
      <c r="H150" s="39"/>
      <c r="I150" s="239"/>
      <c r="J150" s="39"/>
      <c r="K150" s="39"/>
      <c r="L150" s="43"/>
      <c r="M150" s="240"/>
      <c r="N150" s="241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158</v>
      </c>
      <c r="AU150" s="16" t="s">
        <v>82</v>
      </c>
    </row>
    <row r="151" s="2" customFormat="1" ht="24.15" customHeight="1">
      <c r="A151" s="37"/>
      <c r="B151" s="38"/>
      <c r="C151" s="242" t="s">
        <v>410</v>
      </c>
      <c r="D151" s="242" t="s">
        <v>190</v>
      </c>
      <c r="E151" s="243" t="s">
        <v>1272</v>
      </c>
      <c r="F151" s="244" t="s">
        <v>1273</v>
      </c>
      <c r="G151" s="245" t="s">
        <v>1266</v>
      </c>
      <c r="H151" s="257"/>
      <c r="I151" s="247"/>
      <c r="J151" s="248">
        <f>ROUND(I151*H151,2)</f>
        <v>0</v>
      </c>
      <c r="K151" s="244" t="s">
        <v>154</v>
      </c>
      <c r="L151" s="43"/>
      <c r="M151" s="249" t="s">
        <v>1</v>
      </c>
      <c r="N151" s="250" t="s">
        <v>40</v>
      </c>
      <c r="O151" s="90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5" t="s">
        <v>156</v>
      </c>
      <c r="AT151" s="235" t="s">
        <v>190</v>
      </c>
      <c r="AU151" s="235" t="s">
        <v>82</v>
      </c>
      <c r="AY151" s="16" t="s">
        <v>148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6" t="s">
        <v>82</v>
      </c>
      <c r="BK151" s="236">
        <f>ROUND(I151*H151,2)</f>
        <v>0</v>
      </c>
      <c r="BL151" s="16" t="s">
        <v>156</v>
      </c>
      <c r="BM151" s="235" t="s">
        <v>1274</v>
      </c>
    </row>
    <row r="152" s="2" customFormat="1">
      <c r="A152" s="37"/>
      <c r="B152" s="38"/>
      <c r="C152" s="39"/>
      <c r="D152" s="237" t="s">
        <v>158</v>
      </c>
      <c r="E152" s="39"/>
      <c r="F152" s="238" t="s">
        <v>1275</v>
      </c>
      <c r="G152" s="39"/>
      <c r="H152" s="39"/>
      <c r="I152" s="239"/>
      <c r="J152" s="39"/>
      <c r="K152" s="39"/>
      <c r="L152" s="43"/>
      <c r="M152" s="240"/>
      <c r="N152" s="241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158</v>
      </c>
      <c r="AU152" s="16" t="s">
        <v>82</v>
      </c>
    </row>
    <row r="153" s="2" customFormat="1" ht="21.75" customHeight="1">
      <c r="A153" s="37"/>
      <c r="B153" s="38"/>
      <c r="C153" s="242" t="s">
        <v>414</v>
      </c>
      <c r="D153" s="242" t="s">
        <v>190</v>
      </c>
      <c r="E153" s="243" t="s">
        <v>1276</v>
      </c>
      <c r="F153" s="244" t="s">
        <v>1277</v>
      </c>
      <c r="G153" s="245" t="s">
        <v>1266</v>
      </c>
      <c r="H153" s="257"/>
      <c r="I153" s="247"/>
      <c r="J153" s="248">
        <f>ROUND(I153*H153,2)</f>
        <v>0</v>
      </c>
      <c r="K153" s="244" t="s">
        <v>154</v>
      </c>
      <c r="L153" s="43"/>
      <c r="M153" s="249" t="s">
        <v>1</v>
      </c>
      <c r="N153" s="250" t="s">
        <v>40</v>
      </c>
      <c r="O153" s="90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5" t="s">
        <v>156</v>
      </c>
      <c r="AT153" s="235" t="s">
        <v>190</v>
      </c>
      <c r="AU153" s="235" t="s">
        <v>82</v>
      </c>
      <c r="AY153" s="16" t="s">
        <v>148</v>
      </c>
      <c r="BE153" s="236">
        <f>IF(N153="základní",J153,0)</f>
        <v>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6" t="s">
        <v>82</v>
      </c>
      <c r="BK153" s="236">
        <f>ROUND(I153*H153,2)</f>
        <v>0</v>
      </c>
      <c r="BL153" s="16" t="s">
        <v>156</v>
      </c>
      <c r="BM153" s="235" t="s">
        <v>1278</v>
      </c>
    </row>
    <row r="154" s="2" customFormat="1">
      <c r="A154" s="37"/>
      <c r="B154" s="38"/>
      <c r="C154" s="39"/>
      <c r="D154" s="237" t="s">
        <v>158</v>
      </c>
      <c r="E154" s="39"/>
      <c r="F154" s="238" t="s">
        <v>1277</v>
      </c>
      <c r="G154" s="39"/>
      <c r="H154" s="39"/>
      <c r="I154" s="239"/>
      <c r="J154" s="39"/>
      <c r="K154" s="39"/>
      <c r="L154" s="43"/>
      <c r="M154" s="240"/>
      <c r="N154" s="241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158</v>
      </c>
      <c r="AU154" s="16" t="s">
        <v>82</v>
      </c>
    </row>
    <row r="155" s="2" customFormat="1" ht="37.8" customHeight="1">
      <c r="A155" s="37"/>
      <c r="B155" s="38"/>
      <c r="C155" s="242" t="s">
        <v>418</v>
      </c>
      <c r="D155" s="242" t="s">
        <v>190</v>
      </c>
      <c r="E155" s="243" t="s">
        <v>1279</v>
      </c>
      <c r="F155" s="244" t="s">
        <v>1280</v>
      </c>
      <c r="G155" s="245" t="s">
        <v>1266</v>
      </c>
      <c r="H155" s="257"/>
      <c r="I155" s="247"/>
      <c r="J155" s="248">
        <f>ROUND(I155*H155,2)</f>
        <v>0</v>
      </c>
      <c r="K155" s="244" t="s">
        <v>154</v>
      </c>
      <c r="L155" s="43"/>
      <c r="M155" s="249" t="s">
        <v>1</v>
      </c>
      <c r="N155" s="250" t="s">
        <v>40</v>
      </c>
      <c r="O155" s="90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5" t="s">
        <v>156</v>
      </c>
      <c r="AT155" s="235" t="s">
        <v>190</v>
      </c>
      <c r="AU155" s="235" t="s">
        <v>82</v>
      </c>
      <c r="AY155" s="16" t="s">
        <v>148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6" t="s">
        <v>82</v>
      </c>
      <c r="BK155" s="236">
        <f>ROUND(I155*H155,2)</f>
        <v>0</v>
      </c>
      <c r="BL155" s="16" t="s">
        <v>156</v>
      </c>
      <c r="BM155" s="235" t="s">
        <v>1281</v>
      </c>
    </row>
    <row r="156" s="2" customFormat="1">
      <c r="A156" s="37"/>
      <c r="B156" s="38"/>
      <c r="C156" s="39"/>
      <c r="D156" s="237" t="s">
        <v>158</v>
      </c>
      <c r="E156" s="39"/>
      <c r="F156" s="238" t="s">
        <v>1280</v>
      </c>
      <c r="G156" s="39"/>
      <c r="H156" s="39"/>
      <c r="I156" s="239"/>
      <c r="J156" s="39"/>
      <c r="K156" s="39"/>
      <c r="L156" s="43"/>
      <c r="M156" s="240"/>
      <c r="N156" s="241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158</v>
      </c>
      <c r="AU156" s="16" t="s">
        <v>82</v>
      </c>
    </row>
    <row r="157" s="2" customFormat="1" ht="21.75" customHeight="1">
      <c r="A157" s="37"/>
      <c r="B157" s="38"/>
      <c r="C157" s="242" t="s">
        <v>422</v>
      </c>
      <c r="D157" s="242" t="s">
        <v>190</v>
      </c>
      <c r="E157" s="243" t="s">
        <v>1282</v>
      </c>
      <c r="F157" s="244" t="s">
        <v>1283</v>
      </c>
      <c r="G157" s="245" t="s">
        <v>765</v>
      </c>
      <c r="H157" s="246">
        <v>10</v>
      </c>
      <c r="I157" s="247"/>
      <c r="J157" s="248">
        <f>ROUND(I157*H157,2)</f>
        <v>0</v>
      </c>
      <c r="K157" s="244" t="s">
        <v>154</v>
      </c>
      <c r="L157" s="43"/>
      <c r="M157" s="249" t="s">
        <v>1</v>
      </c>
      <c r="N157" s="250" t="s">
        <v>40</v>
      </c>
      <c r="O157" s="90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5" t="s">
        <v>1267</v>
      </c>
      <c r="AT157" s="235" t="s">
        <v>190</v>
      </c>
      <c r="AU157" s="235" t="s">
        <v>82</v>
      </c>
      <c r="AY157" s="16" t="s">
        <v>148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6" t="s">
        <v>82</v>
      </c>
      <c r="BK157" s="236">
        <f>ROUND(I157*H157,2)</f>
        <v>0</v>
      </c>
      <c r="BL157" s="16" t="s">
        <v>1267</v>
      </c>
      <c r="BM157" s="235" t="s">
        <v>1284</v>
      </c>
    </row>
    <row r="158" s="2" customFormat="1">
      <c r="A158" s="37"/>
      <c r="B158" s="38"/>
      <c r="C158" s="39"/>
      <c r="D158" s="237" t="s">
        <v>158</v>
      </c>
      <c r="E158" s="39"/>
      <c r="F158" s="238" t="s">
        <v>1283</v>
      </c>
      <c r="G158" s="39"/>
      <c r="H158" s="39"/>
      <c r="I158" s="239"/>
      <c r="J158" s="39"/>
      <c r="K158" s="39"/>
      <c r="L158" s="43"/>
      <c r="M158" s="240"/>
      <c r="N158" s="241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158</v>
      </c>
      <c r="AU158" s="16" t="s">
        <v>82</v>
      </c>
    </row>
    <row r="159" s="2" customFormat="1" ht="24.15" customHeight="1">
      <c r="A159" s="37"/>
      <c r="B159" s="38"/>
      <c r="C159" s="242" t="s">
        <v>426</v>
      </c>
      <c r="D159" s="242" t="s">
        <v>190</v>
      </c>
      <c r="E159" s="243" t="s">
        <v>1285</v>
      </c>
      <c r="F159" s="244" t="s">
        <v>1286</v>
      </c>
      <c r="G159" s="245" t="s">
        <v>765</v>
      </c>
      <c r="H159" s="246">
        <v>22</v>
      </c>
      <c r="I159" s="247"/>
      <c r="J159" s="248">
        <f>ROUND(I159*H159,2)</f>
        <v>0</v>
      </c>
      <c r="K159" s="244" t="s">
        <v>154</v>
      </c>
      <c r="L159" s="43"/>
      <c r="M159" s="249" t="s">
        <v>1</v>
      </c>
      <c r="N159" s="250" t="s">
        <v>40</v>
      </c>
      <c r="O159" s="90"/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5" t="s">
        <v>1267</v>
      </c>
      <c r="AT159" s="235" t="s">
        <v>190</v>
      </c>
      <c r="AU159" s="235" t="s">
        <v>82</v>
      </c>
      <c r="AY159" s="16" t="s">
        <v>148</v>
      </c>
      <c r="BE159" s="236">
        <f>IF(N159="základní",J159,0)</f>
        <v>0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6" t="s">
        <v>82</v>
      </c>
      <c r="BK159" s="236">
        <f>ROUND(I159*H159,2)</f>
        <v>0</v>
      </c>
      <c r="BL159" s="16" t="s">
        <v>1267</v>
      </c>
      <c r="BM159" s="235" t="s">
        <v>1287</v>
      </c>
    </row>
    <row r="160" s="2" customFormat="1">
      <c r="A160" s="37"/>
      <c r="B160" s="38"/>
      <c r="C160" s="39"/>
      <c r="D160" s="237" t="s">
        <v>158</v>
      </c>
      <c r="E160" s="39"/>
      <c r="F160" s="238" t="s">
        <v>1286</v>
      </c>
      <c r="G160" s="39"/>
      <c r="H160" s="39"/>
      <c r="I160" s="239"/>
      <c r="J160" s="39"/>
      <c r="K160" s="39"/>
      <c r="L160" s="43"/>
      <c r="M160" s="240"/>
      <c r="N160" s="241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158</v>
      </c>
      <c r="AU160" s="16" t="s">
        <v>82</v>
      </c>
    </row>
    <row r="161" s="2" customFormat="1" ht="21.75" customHeight="1">
      <c r="A161" s="37"/>
      <c r="B161" s="38"/>
      <c r="C161" s="242" t="s">
        <v>7</v>
      </c>
      <c r="D161" s="242" t="s">
        <v>190</v>
      </c>
      <c r="E161" s="243" t="s">
        <v>1203</v>
      </c>
      <c r="F161" s="244" t="s">
        <v>1288</v>
      </c>
      <c r="G161" s="245" t="s">
        <v>765</v>
      </c>
      <c r="H161" s="246">
        <v>22</v>
      </c>
      <c r="I161" s="247"/>
      <c r="J161" s="248">
        <f>ROUND(I161*H161,2)</f>
        <v>0</v>
      </c>
      <c r="K161" s="244" t="s">
        <v>154</v>
      </c>
      <c r="L161" s="43"/>
      <c r="M161" s="249" t="s">
        <v>1</v>
      </c>
      <c r="N161" s="250" t="s">
        <v>40</v>
      </c>
      <c r="O161" s="90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5" t="s">
        <v>1267</v>
      </c>
      <c r="AT161" s="235" t="s">
        <v>190</v>
      </c>
      <c r="AU161" s="235" t="s">
        <v>82</v>
      </c>
      <c r="AY161" s="16" t="s">
        <v>148</v>
      </c>
      <c r="BE161" s="236">
        <f>IF(N161="základní",J161,0)</f>
        <v>0</v>
      </c>
      <c r="BF161" s="236">
        <f>IF(N161="snížená",J161,0)</f>
        <v>0</v>
      </c>
      <c r="BG161" s="236">
        <f>IF(N161="zákl. přenesená",J161,0)</f>
        <v>0</v>
      </c>
      <c r="BH161" s="236">
        <f>IF(N161="sníž. přenesená",J161,0)</f>
        <v>0</v>
      </c>
      <c r="BI161" s="236">
        <f>IF(N161="nulová",J161,0)</f>
        <v>0</v>
      </c>
      <c r="BJ161" s="16" t="s">
        <v>82</v>
      </c>
      <c r="BK161" s="236">
        <f>ROUND(I161*H161,2)</f>
        <v>0</v>
      </c>
      <c r="BL161" s="16" t="s">
        <v>1267</v>
      </c>
      <c r="BM161" s="235" t="s">
        <v>1289</v>
      </c>
    </row>
    <row r="162" s="2" customFormat="1">
      <c r="A162" s="37"/>
      <c r="B162" s="38"/>
      <c r="C162" s="39"/>
      <c r="D162" s="237" t="s">
        <v>158</v>
      </c>
      <c r="E162" s="39"/>
      <c r="F162" s="238" t="s">
        <v>1288</v>
      </c>
      <c r="G162" s="39"/>
      <c r="H162" s="39"/>
      <c r="I162" s="239"/>
      <c r="J162" s="39"/>
      <c r="K162" s="39"/>
      <c r="L162" s="43"/>
      <c r="M162" s="240"/>
      <c r="N162" s="241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158</v>
      </c>
      <c r="AU162" s="16" t="s">
        <v>82</v>
      </c>
    </row>
    <row r="163" s="2" customFormat="1" ht="16.5" customHeight="1">
      <c r="A163" s="37"/>
      <c r="B163" s="38"/>
      <c r="C163" s="242" t="s">
        <v>840</v>
      </c>
      <c r="D163" s="242" t="s">
        <v>190</v>
      </c>
      <c r="E163" s="243" t="s">
        <v>1290</v>
      </c>
      <c r="F163" s="244" t="s">
        <v>1291</v>
      </c>
      <c r="G163" s="245" t="s">
        <v>765</v>
      </c>
      <c r="H163" s="246">
        <v>10</v>
      </c>
      <c r="I163" s="247"/>
      <c r="J163" s="248">
        <f>ROUND(I163*H163,2)</f>
        <v>0</v>
      </c>
      <c r="K163" s="244" t="s">
        <v>154</v>
      </c>
      <c r="L163" s="43"/>
      <c r="M163" s="249" t="s">
        <v>1</v>
      </c>
      <c r="N163" s="250" t="s">
        <v>40</v>
      </c>
      <c r="O163" s="90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5" t="s">
        <v>1267</v>
      </c>
      <c r="AT163" s="235" t="s">
        <v>190</v>
      </c>
      <c r="AU163" s="235" t="s">
        <v>82</v>
      </c>
      <c r="AY163" s="16" t="s">
        <v>148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6" t="s">
        <v>82</v>
      </c>
      <c r="BK163" s="236">
        <f>ROUND(I163*H163,2)</f>
        <v>0</v>
      </c>
      <c r="BL163" s="16" t="s">
        <v>1267</v>
      </c>
      <c r="BM163" s="235" t="s">
        <v>1292</v>
      </c>
    </row>
    <row r="164" s="2" customFormat="1">
      <c r="A164" s="37"/>
      <c r="B164" s="38"/>
      <c r="C164" s="39"/>
      <c r="D164" s="237" t="s">
        <v>158</v>
      </c>
      <c r="E164" s="39"/>
      <c r="F164" s="238" t="s">
        <v>1291</v>
      </c>
      <c r="G164" s="39"/>
      <c r="H164" s="39"/>
      <c r="I164" s="239"/>
      <c r="J164" s="39"/>
      <c r="K164" s="39"/>
      <c r="L164" s="43"/>
      <c r="M164" s="240"/>
      <c r="N164" s="241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158</v>
      </c>
      <c r="AU164" s="16" t="s">
        <v>82</v>
      </c>
    </row>
    <row r="165" s="12" customFormat="1" ht="22.8" customHeight="1">
      <c r="A165" s="12"/>
      <c r="B165" s="209"/>
      <c r="C165" s="210"/>
      <c r="D165" s="211" t="s">
        <v>74</v>
      </c>
      <c r="E165" s="251" t="s">
        <v>1293</v>
      </c>
      <c r="F165" s="251" t="s">
        <v>1294</v>
      </c>
      <c r="G165" s="210"/>
      <c r="H165" s="210"/>
      <c r="I165" s="213"/>
      <c r="J165" s="252">
        <f>BK165</f>
        <v>0</v>
      </c>
      <c r="K165" s="210"/>
      <c r="L165" s="215"/>
      <c r="M165" s="216"/>
      <c r="N165" s="217"/>
      <c r="O165" s="217"/>
      <c r="P165" s="218">
        <f>SUM(P166:P169)</f>
        <v>0</v>
      </c>
      <c r="Q165" s="217"/>
      <c r="R165" s="218">
        <f>SUM(R166:R169)</f>
        <v>0</v>
      </c>
      <c r="S165" s="217"/>
      <c r="T165" s="219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0" t="s">
        <v>483</v>
      </c>
      <c r="AT165" s="221" t="s">
        <v>74</v>
      </c>
      <c r="AU165" s="221" t="s">
        <v>82</v>
      </c>
      <c r="AY165" s="220" t="s">
        <v>148</v>
      </c>
      <c r="BK165" s="222">
        <f>SUM(BK166:BK169)</f>
        <v>0</v>
      </c>
    </row>
    <row r="166" s="2" customFormat="1" ht="16.5" customHeight="1">
      <c r="A166" s="37"/>
      <c r="B166" s="38"/>
      <c r="C166" s="242" t="s">
        <v>437</v>
      </c>
      <c r="D166" s="242" t="s">
        <v>190</v>
      </c>
      <c r="E166" s="243" t="s">
        <v>1295</v>
      </c>
      <c r="F166" s="244" t="s">
        <v>1296</v>
      </c>
      <c r="G166" s="245" t="s">
        <v>186</v>
      </c>
      <c r="H166" s="246">
        <v>1</v>
      </c>
      <c r="I166" s="247"/>
      <c r="J166" s="248">
        <f>ROUND(I166*H166,2)</f>
        <v>0</v>
      </c>
      <c r="K166" s="244" t="s">
        <v>1297</v>
      </c>
      <c r="L166" s="43"/>
      <c r="M166" s="249" t="s">
        <v>1</v>
      </c>
      <c r="N166" s="250" t="s">
        <v>40</v>
      </c>
      <c r="O166" s="90"/>
      <c r="P166" s="233">
        <f>O166*H166</f>
        <v>0</v>
      </c>
      <c r="Q166" s="233">
        <v>0</v>
      </c>
      <c r="R166" s="233">
        <f>Q166*H166</f>
        <v>0</v>
      </c>
      <c r="S166" s="233">
        <v>0</v>
      </c>
      <c r="T166" s="23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5" t="s">
        <v>1267</v>
      </c>
      <c r="AT166" s="235" t="s">
        <v>190</v>
      </c>
      <c r="AU166" s="235" t="s">
        <v>84</v>
      </c>
      <c r="AY166" s="16" t="s">
        <v>148</v>
      </c>
      <c r="BE166" s="236">
        <f>IF(N166="základní",J166,0)</f>
        <v>0</v>
      </c>
      <c r="BF166" s="236">
        <f>IF(N166="snížená",J166,0)</f>
        <v>0</v>
      </c>
      <c r="BG166" s="236">
        <f>IF(N166="zákl. přenesená",J166,0)</f>
        <v>0</v>
      </c>
      <c r="BH166" s="236">
        <f>IF(N166="sníž. přenesená",J166,0)</f>
        <v>0</v>
      </c>
      <c r="BI166" s="236">
        <f>IF(N166="nulová",J166,0)</f>
        <v>0</v>
      </c>
      <c r="BJ166" s="16" t="s">
        <v>82</v>
      </c>
      <c r="BK166" s="236">
        <f>ROUND(I166*H166,2)</f>
        <v>0</v>
      </c>
      <c r="BL166" s="16" t="s">
        <v>1267</v>
      </c>
      <c r="BM166" s="235" t="s">
        <v>1298</v>
      </c>
    </row>
    <row r="167" s="2" customFormat="1">
      <c r="A167" s="37"/>
      <c r="B167" s="38"/>
      <c r="C167" s="39"/>
      <c r="D167" s="237" t="s">
        <v>158</v>
      </c>
      <c r="E167" s="39"/>
      <c r="F167" s="238" t="s">
        <v>1296</v>
      </c>
      <c r="G167" s="39"/>
      <c r="H167" s="39"/>
      <c r="I167" s="239"/>
      <c r="J167" s="39"/>
      <c r="K167" s="39"/>
      <c r="L167" s="43"/>
      <c r="M167" s="240"/>
      <c r="N167" s="241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158</v>
      </c>
      <c r="AU167" s="16" t="s">
        <v>84</v>
      </c>
    </row>
    <row r="168" s="2" customFormat="1" ht="16.5" customHeight="1">
      <c r="A168" s="37"/>
      <c r="B168" s="38"/>
      <c r="C168" s="242" t="s">
        <v>441</v>
      </c>
      <c r="D168" s="242" t="s">
        <v>190</v>
      </c>
      <c r="E168" s="243" t="s">
        <v>1299</v>
      </c>
      <c r="F168" s="244" t="s">
        <v>1300</v>
      </c>
      <c r="G168" s="245" t="s">
        <v>186</v>
      </c>
      <c r="H168" s="246">
        <v>1</v>
      </c>
      <c r="I168" s="247"/>
      <c r="J168" s="248">
        <f>ROUND(I168*H168,2)</f>
        <v>0</v>
      </c>
      <c r="K168" s="244" t="s">
        <v>1297</v>
      </c>
      <c r="L168" s="43"/>
      <c r="M168" s="249" t="s">
        <v>1</v>
      </c>
      <c r="N168" s="250" t="s">
        <v>40</v>
      </c>
      <c r="O168" s="90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5" t="s">
        <v>1267</v>
      </c>
      <c r="AT168" s="235" t="s">
        <v>190</v>
      </c>
      <c r="AU168" s="235" t="s">
        <v>84</v>
      </c>
      <c r="AY168" s="16" t="s">
        <v>148</v>
      </c>
      <c r="BE168" s="236">
        <f>IF(N168="základní",J168,0)</f>
        <v>0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6" t="s">
        <v>82</v>
      </c>
      <c r="BK168" s="236">
        <f>ROUND(I168*H168,2)</f>
        <v>0</v>
      </c>
      <c r="BL168" s="16" t="s">
        <v>1267</v>
      </c>
      <c r="BM168" s="235" t="s">
        <v>1301</v>
      </c>
    </row>
    <row r="169" s="2" customFormat="1">
      <c r="A169" s="37"/>
      <c r="B169" s="38"/>
      <c r="C169" s="39"/>
      <c r="D169" s="237" t="s">
        <v>158</v>
      </c>
      <c r="E169" s="39"/>
      <c r="F169" s="238" t="s">
        <v>1300</v>
      </c>
      <c r="G169" s="39"/>
      <c r="H169" s="39"/>
      <c r="I169" s="239"/>
      <c r="J169" s="39"/>
      <c r="K169" s="39"/>
      <c r="L169" s="43"/>
      <c r="M169" s="240"/>
      <c r="N169" s="241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158</v>
      </c>
      <c r="AU169" s="16" t="s">
        <v>84</v>
      </c>
    </row>
    <row r="170" s="12" customFormat="1" ht="22.8" customHeight="1">
      <c r="A170" s="12"/>
      <c r="B170" s="209"/>
      <c r="C170" s="210"/>
      <c r="D170" s="211" t="s">
        <v>74</v>
      </c>
      <c r="E170" s="251" t="s">
        <v>1302</v>
      </c>
      <c r="F170" s="251" t="s">
        <v>1303</v>
      </c>
      <c r="G170" s="210"/>
      <c r="H170" s="210"/>
      <c r="I170" s="213"/>
      <c r="J170" s="252">
        <f>BK170</f>
        <v>0</v>
      </c>
      <c r="K170" s="210"/>
      <c r="L170" s="215"/>
      <c r="M170" s="216"/>
      <c r="N170" s="217"/>
      <c r="O170" s="217"/>
      <c r="P170" s="218">
        <f>SUM(P171:P172)</f>
        <v>0</v>
      </c>
      <c r="Q170" s="217"/>
      <c r="R170" s="218">
        <f>SUM(R171:R172)</f>
        <v>0</v>
      </c>
      <c r="S170" s="217"/>
      <c r="T170" s="219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0" t="s">
        <v>483</v>
      </c>
      <c r="AT170" s="221" t="s">
        <v>74</v>
      </c>
      <c r="AU170" s="221" t="s">
        <v>82</v>
      </c>
      <c r="AY170" s="220" t="s">
        <v>148</v>
      </c>
      <c r="BK170" s="222">
        <f>SUM(BK171:BK172)</f>
        <v>0</v>
      </c>
    </row>
    <row r="171" s="2" customFormat="1" ht="16.5" customHeight="1">
      <c r="A171" s="37"/>
      <c r="B171" s="38"/>
      <c r="C171" s="242" t="s">
        <v>445</v>
      </c>
      <c r="D171" s="242" t="s">
        <v>190</v>
      </c>
      <c r="E171" s="243" t="s">
        <v>1304</v>
      </c>
      <c r="F171" s="244" t="s">
        <v>1305</v>
      </c>
      <c r="G171" s="245" t="s">
        <v>186</v>
      </c>
      <c r="H171" s="246">
        <v>1</v>
      </c>
      <c r="I171" s="247"/>
      <c r="J171" s="248">
        <f>ROUND(I171*H171,2)</f>
        <v>0</v>
      </c>
      <c r="K171" s="244" t="s">
        <v>1306</v>
      </c>
      <c r="L171" s="43"/>
      <c r="M171" s="249" t="s">
        <v>1</v>
      </c>
      <c r="N171" s="250" t="s">
        <v>40</v>
      </c>
      <c r="O171" s="90"/>
      <c r="P171" s="233">
        <f>O171*H171</f>
        <v>0</v>
      </c>
      <c r="Q171" s="233">
        <v>0</v>
      </c>
      <c r="R171" s="233">
        <f>Q171*H171</f>
        <v>0</v>
      </c>
      <c r="S171" s="233">
        <v>0</v>
      </c>
      <c r="T171" s="23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5" t="s">
        <v>82</v>
      </c>
      <c r="AT171" s="235" t="s">
        <v>190</v>
      </c>
      <c r="AU171" s="235" t="s">
        <v>84</v>
      </c>
      <c r="AY171" s="16" t="s">
        <v>148</v>
      </c>
      <c r="BE171" s="236">
        <f>IF(N171="základní",J171,0)</f>
        <v>0</v>
      </c>
      <c r="BF171" s="236">
        <f>IF(N171="snížená",J171,0)</f>
        <v>0</v>
      </c>
      <c r="BG171" s="236">
        <f>IF(N171="zákl. přenesená",J171,0)</f>
        <v>0</v>
      </c>
      <c r="BH171" s="236">
        <f>IF(N171="sníž. přenesená",J171,0)</f>
        <v>0</v>
      </c>
      <c r="BI171" s="236">
        <f>IF(N171="nulová",J171,0)</f>
        <v>0</v>
      </c>
      <c r="BJ171" s="16" t="s">
        <v>82</v>
      </c>
      <c r="BK171" s="236">
        <f>ROUND(I171*H171,2)</f>
        <v>0</v>
      </c>
      <c r="BL171" s="16" t="s">
        <v>82</v>
      </c>
      <c r="BM171" s="235" t="s">
        <v>1307</v>
      </c>
    </row>
    <row r="172" s="2" customFormat="1">
      <c r="A172" s="37"/>
      <c r="B172" s="38"/>
      <c r="C172" s="39"/>
      <c r="D172" s="237" t="s">
        <v>158</v>
      </c>
      <c r="E172" s="39"/>
      <c r="F172" s="238" t="s">
        <v>1308</v>
      </c>
      <c r="G172" s="39"/>
      <c r="H172" s="39"/>
      <c r="I172" s="239"/>
      <c r="J172" s="39"/>
      <c r="K172" s="39"/>
      <c r="L172" s="43"/>
      <c r="M172" s="253"/>
      <c r="N172" s="254"/>
      <c r="O172" s="255"/>
      <c r="P172" s="255"/>
      <c r="Q172" s="255"/>
      <c r="R172" s="255"/>
      <c r="S172" s="255"/>
      <c r="T172" s="256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158</v>
      </c>
      <c r="AU172" s="16" t="s">
        <v>84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Y8hCOjlXygRwUJZF4CmB2oyYKt+3mVlp2rC5e3rj83siCILruGK/vXRjxdBQcAlbmv2fqqfiVZiaw6AuywW6kg==" hashValue="LxxAPsgIwI7zXiQlAkMAKovSZTRc5sECz+b7123jPAHy+XHVayyKQ2bHJoSYCNrZtWIvctza4ezA3maFB6RVjA==" algorithmName="SHA-512" password="CC35"/>
  <autoFilter ref="C119:K17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2022-09-01T06:05:40Z</dcterms:created>
  <dcterms:modified xsi:type="dcterms:W3CDTF">2022-09-01T06:05:52Z</dcterms:modified>
</cp:coreProperties>
</file>